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020\07.2020\1. ФіК_ПУЛ_нерух_17.07.2020\Паспорт нерух\"/>
    </mc:Choice>
  </mc:AlternateContent>
  <bookViews>
    <workbookView xWindow="645" yWindow="2205" windowWidth="19320" windowHeight="8895"/>
  </bookViews>
  <sheets>
    <sheet name="ПублПаспЗемля" sheetId="13" r:id="rId1"/>
    <sheet name="4.2" sheetId="21" r:id="rId2"/>
    <sheet name="4.3" sheetId="17" r:id="rId3"/>
  </sheets>
  <definedNames>
    <definedName name="Житлова_нерухомість" localSheetId="1">#REF!</definedName>
    <definedName name="Житлова_нерухомість" localSheetId="2">#REF!</definedName>
    <definedName name="Житлова_нерухомість">#REF!</definedName>
    <definedName name="Земля" localSheetId="1">#REF!</definedName>
    <definedName name="Земля" localSheetId="2">#REF!</definedName>
    <definedName name="Земля">#REF!</definedName>
    <definedName name="Комерційна_нерухомість" localSheetId="1">#REF!</definedName>
    <definedName name="Комерційна_нерухомість" localSheetId="2">#REF!</definedName>
    <definedName name="Комерційна_нерухомість">#REF!</definedName>
    <definedName name="Майнові_права" localSheetId="1">#REF!</definedName>
    <definedName name="Майнові_права" localSheetId="2">#REF!</definedName>
    <definedName name="Майнові_права">#REF!</definedName>
    <definedName name="Нерухомість" localSheetId="1">#REF!</definedName>
    <definedName name="Нерухомість" localSheetId="2">#REF!</definedName>
    <definedName name="Нерухомість">#REF!</definedName>
    <definedName name="Порука" localSheetId="1">#REF!</definedName>
    <definedName name="Порука" localSheetId="2">#REF!</definedName>
    <definedName name="Порука">#REF!</definedName>
    <definedName name="Рухоме_майно" localSheetId="1">#REF!</definedName>
    <definedName name="Рухоме_майно" localSheetId="2">#REF!</definedName>
    <definedName name="Рухоме_майно">#REF!</definedName>
    <definedName name="Сільгоспродукція" localSheetId="1">#REF!</definedName>
    <definedName name="Сільгоспродукція" localSheetId="2">#REF!</definedName>
    <definedName name="Сільгоспродукція">#REF!</definedName>
    <definedName name="Тип_застави" localSheetId="1">#REF!</definedName>
    <definedName name="Тип_застави" localSheetId="2">#REF!</definedName>
    <definedName name="Тип_застави">#REF!</definedName>
    <definedName name="Товари_в_обігу" localSheetId="1">#REF!</definedName>
    <definedName name="Товари_в_обігу" localSheetId="2">#REF!</definedName>
    <definedName name="Товари_в_обігу">#REF!</definedName>
    <definedName name="Транспорт" localSheetId="1">#REF!</definedName>
    <definedName name="Транспорт" localSheetId="2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D37" i="17" l="1"/>
  <c r="E37" i="17" s="1"/>
  <c r="D13" i="17"/>
  <c r="D38" i="17" l="1"/>
  <c r="E38" i="17" s="1"/>
  <c r="D19" i="17"/>
  <c r="D16" i="17" l="1"/>
  <c r="D20" i="17"/>
  <c r="D29" i="17" s="1"/>
  <c r="D14" i="17"/>
  <c r="D18" i="17"/>
  <c r="D15" i="17"/>
  <c r="D17" i="17"/>
  <c r="D32" i="17" l="1"/>
  <c r="D30" i="17"/>
  <c r="D31" i="17"/>
  <c r="E59" i="17" l="1"/>
  <c r="E56" i="17"/>
  <c r="F55" i="17"/>
  <c r="F48" i="17"/>
  <c r="F58" i="17" s="1"/>
  <c r="G58" i="17" s="1"/>
  <c r="F47" i="17"/>
  <c r="D47" i="17"/>
  <c r="F44" i="17"/>
  <c r="G55" i="17" s="1"/>
  <c r="D43" i="17"/>
  <c r="F54" i="17" s="1"/>
  <c r="G42" i="17"/>
  <c r="D6" i="17"/>
  <c r="G47" i="17" l="1"/>
  <c r="D48" i="17"/>
  <c r="G48" i="17" s="1"/>
  <c r="F49" i="17"/>
  <c r="F56" i="17"/>
  <c r="G54" i="17"/>
  <c r="G56" i="17" s="1"/>
  <c r="G43" i="17"/>
  <c r="D44" i="17"/>
  <c r="G44" i="17" s="1"/>
  <c r="D49" i="17" l="1"/>
  <c r="G49" i="17" s="1"/>
  <c r="F57" i="17"/>
  <c r="G57" i="17" s="1"/>
  <c r="G59" i="17" l="1"/>
  <c r="E65" i="17"/>
  <c r="F65" i="17" s="1"/>
  <c r="D7" i="17"/>
</calcChain>
</file>

<file path=xl/sharedStrings.xml><?xml version="1.0" encoding="utf-8"?>
<sst xmlns="http://schemas.openxmlformats.org/spreadsheetml/2006/main" count="139" uniqueCount="92">
  <si>
    <t>Інше</t>
  </si>
  <si>
    <t>№</t>
  </si>
  <si>
    <t>Ціна продажу: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</si>
  <si>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</si>
  <si>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</si>
  <si>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</si>
  <si>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</si>
  <si>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</si>
  <si>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2. ГРАФІЧНІ МАТЕРІАЛИ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</si>
  <si>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</si>
  <si>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</si>
  <si>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</si>
  <si>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</si>
  <si>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Група активу: 1 - право власності, 2 - майнове право*</t>
  </si>
  <si>
    <t xml:space="preserve">Виконавець: </t>
  </si>
  <si>
    <t xml:space="preserve"> АТ «БАНК «ФІНАНСИ ТА КРЕДИТ»       </t>
  </si>
  <si>
    <t>Оціночна вартість, грн без ПДВ</t>
  </si>
  <si>
    <t>ні</t>
  </si>
  <si>
    <t>земельна ділянка</t>
  </si>
  <si>
    <t>приватна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</si>
  <si>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</si>
  <si>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</si>
  <si>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</si>
  <si>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</si>
  <si>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</si>
  <si>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1.10. Наявність обтяжень/обмежень</t>
  </si>
  <si>
    <t>1.11. Наявність на ділянці інженерних мереж</t>
  </si>
  <si>
    <t>2.1. Фотофіксація</t>
  </si>
  <si>
    <t>2.2. Ситуаційний план</t>
  </si>
  <si>
    <t>2.3. Тощо</t>
  </si>
  <si>
    <t>Земельна ділянка</t>
  </si>
  <si>
    <t>Найменування майна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</si>
  <si>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</si>
  <si>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</si>
  <si>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Об'єкт оцінки</t>
  </si>
  <si>
    <t>ПУБЛІЧНИЙ ПАСПОРТ АКТИВУ
Нерухомість (земельна ділянка)</t>
  </si>
  <si>
    <t>землі житлової та громадської забудови</t>
  </si>
  <si>
    <t>Дата проведення аукціону:</t>
  </si>
  <si>
    <t>Кількість одиниць</t>
  </si>
  <si>
    <t>Основні засоби</t>
  </si>
  <si>
    <t>Всього:</t>
  </si>
  <si>
    <t>Рішення Комітету ФГВФО, яким було погоджено порядок продажу вказаних активів (№, дата)</t>
  </si>
  <si>
    <t>Початкова (стартова) вартість</t>
  </si>
  <si>
    <t>Мінімальна ціна</t>
  </si>
  <si>
    <t>1 (-50%)</t>
  </si>
  <si>
    <t>2 (-80%)</t>
  </si>
  <si>
    <t>Початкова ціна, грн з/без ПДВ</t>
  </si>
  <si>
    <t>Результати фотофіксації об'єкту</t>
  </si>
  <si>
    <t>Київська область, Макарівський район, Забуянська сільрада</t>
  </si>
  <si>
    <t>35936/3,5936</t>
  </si>
  <si>
    <t>3222782300:05:019:0018</t>
  </si>
  <si>
    <t>для будівництва та обслуговування жилого будинкуа)</t>
  </si>
  <si>
    <t>ПП "Експертне агентство"</t>
  </si>
  <si>
    <t xml:space="preserve">  14550/13  від 08.04.2013р. </t>
  </si>
  <si>
    <t>Нерухоме майно</t>
  </si>
  <si>
    <t>(-20%) 3</t>
  </si>
  <si>
    <t>(-30%) 4</t>
  </si>
  <si>
    <t>(-40%) 5</t>
  </si>
  <si>
    <t>(-50%) 6</t>
  </si>
  <si>
    <t>Мінімальна ціна, грн з/без ПДВ</t>
  </si>
  <si>
    <t>Рішення КомітетуФГВФО, яким було погоджено порядок продажу вказаних активів (№, дата)</t>
  </si>
  <si>
    <t>474 від 21.02.2018р.</t>
  </si>
  <si>
    <t>Знято с продажу згідно рішення ВД ФГВФО № 663 від 05.03.2018 р.</t>
  </si>
  <si>
    <t>№2540 від 21.12.2018р.</t>
  </si>
  <si>
    <t>На перших торгах</t>
  </si>
  <si>
    <t>Початкова (стартова) ціна , грн з/без ПДВ</t>
  </si>
  <si>
    <t>Відсоток зниження початкової (стртової) ціни, %</t>
  </si>
  <si>
    <t>На других торгах</t>
  </si>
  <si>
    <t>Рішення Виконавчої дирекції ФГВФО, яким було погоджено порядок продажу вказаних активів (№, дата)</t>
  </si>
  <si>
    <t>№3854 від 31.08.2017р.</t>
  </si>
  <si>
    <t>Дата проведення:</t>
  </si>
  <si>
    <t>Початкова вартість, грн без ПДВ:</t>
  </si>
  <si>
    <t>Зміна вартості в процесі торгів, грн без ПДВ:</t>
  </si>
  <si>
    <t xml:space="preserve"> (-10%) 2 </t>
  </si>
  <si>
    <t>(-60%) 7</t>
  </si>
  <si>
    <t>(-70%) 8</t>
  </si>
  <si>
    <t>Не продано.</t>
  </si>
  <si>
    <t>Рішення Комітету ФГВФО з питань консолідації та продажу активів , яким було погоджено порядок продажу вказаних активів (№, дата)</t>
  </si>
  <si>
    <t>№1432 від 08.06.2018р.</t>
  </si>
  <si>
    <t>Зміна вартості в процесі торгів (мінімальна ціна), грн без ПДВ:</t>
  </si>
  <si>
    <t xml:space="preserve">Не продано
</t>
  </si>
  <si>
    <t>розміщено у вкладенні 4.2.</t>
  </si>
  <si>
    <t>Рішення Комітету ФГВФО з питань консолідації, управління та продажу майна (активів) банків , яким було погоджено порядок продажу вказаних активів (№, дата)</t>
  </si>
  <si>
    <t>№ 7 від 08.01.2020р.</t>
  </si>
  <si>
    <t>Початкова (стартова) ціна, грн без ПДВ:</t>
  </si>
  <si>
    <t>не продано</t>
  </si>
  <si>
    <t>нерухоме майно, земельна ділянка, загальною площею 3,5936 га, кадастровий номер 3222782300:05:019:0018, цільове призначення: землі житлової забудови, для будівництва та обслуговування жилого будинку, що  розташована за адресою: Київська область, Макарівський район, Забуянська сільрада, реєстраційний № 560504132227, інвентарний № 2010/8</t>
  </si>
  <si>
    <t xml:space="preserve">Згідно Інформаційної довідки з Державного реєстру речових прав на нерухоме майно та Реєстру прав власності на нерухоме майно, Державного реєстру Іпотек, Єдиного реєстру заборон відчуження об’єктів нерухомого майна від 04.06.2020р. за індексним №211319591:  іпотека та заборона  не зареєстровані. Обтяження інших осіб відсутні. </t>
  </si>
  <si>
    <t>В.О. Уповноваженої особи ФГВФО на ліквідацію</t>
  </si>
  <si>
    <t>Кізь А.С.</t>
  </si>
  <si>
    <t>Тімонін О.О.</t>
  </si>
  <si>
    <t>№ 287 від 14.04.2020р.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</si>
</sst>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_₴_-;\-* #,##0.00_₴_-;_-* &quot;-&quot;??_₴_-;_-@_-"/>
    <numFmt numFmtId="167" formatCode="#,##0.00_р_."/>
    <numFmt numFmtId="168" formatCode="#,##0.00\ _₽"/>
    <numFmt numFmtId="169" formatCode="0.0000"/>
    <numFmt numFmtId="170" formatCode="_-* #,##0_₴_-;\-* #,##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6" fillId="0" borderId="10" xfId="0" applyFont="1" applyBorder="1" applyAlignment="1">
      <alignment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wrapText="1"/>
    </xf>
    <xf numFmtId="14" fontId="9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14" fontId="9" fillId="0" borderId="1" xfId="0" applyNumberFormat="1" applyFont="1" applyBorder="1" applyAlignment="1">
      <alignment wrapText="1"/>
    </xf>
    <xf numFmtId="0" fontId="12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wrapText="1"/>
    </xf>
    <xf numFmtId="0" fontId="9" fillId="0" borderId="0" xfId="0" applyFont="1" applyAlignment="1">
      <alignment vertical="center" wrapText="1"/>
    </xf>
    <xf numFmtId="0" fontId="3" fillId="0" borderId="9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14" fontId="6" fillId="0" borderId="1" xfId="0" applyNumberFormat="1" applyFont="1" applyBorder="1" applyAlignment="1" applyProtection="1">
      <alignment horizontal="left" wrapText="1"/>
    </xf>
    <xf numFmtId="0" fontId="4" fillId="3" borderId="1" xfId="0" applyFont="1" applyFill="1" applyBorder="1" applyAlignment="1" applyProtection="1">
      <alignment horizont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167" fontId="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14" fontId="9" fillId="0" borderId="5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6" xfId="0" applyNumberFormat="1" applyFont="1" applyFill="1" applyBorder="1" applyAlignment="1">
      <alignment horizontal="left" wrapText="1"/>
    </xf>
    <xf numFmtId="14" fontId="9" fillId="0" borderId="3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7" fontId="9" fillId="0" borderId="6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wrapText="1"/>
    </xf>
    <xf numFmtId="164" fontId="11" fillId="0" borderId="1" xfId="2" applyNumberFormat="1" applyFont="1" applyBorder="1" applyAlignment="1">
      <alignment horizontal="right" wrapText="1"/>
    </xf>
    <xf numFmtId="168" fontId="9" fillId="0" borderId="1" xfId="4" applyNumberFormat="1" applyFont="1" applyBorder="1" applyAlignment="1">
      <alignment horizontal="right" wrapText="1"/>
    </xf>
    <xf numFmtId="170" fontId="9" fillId="0" borderId="1" xfId="2" applyNumberFormat="1" applyFont="1" applyBorder="1" applyAlignment="1">
      <alignment wrapText="1"/>
    </xf>
    <xf numFmtId="0" fontId="9" fillId="0" borderId="12" xfId="0" applyFont="1" applyBorder="1" applyAlignment="1">
      <alignment wrapText="1"/>
    </xf>
    <xf numFmtId="165" fontId="9" fillId="0" borderId="1" xfId="0" applyNumberFormat="1" applyFont="1" applyBorder="1" applyAlignment="1">
      <alignment horizontal="right" wrapText="1"/>
    </xf>
    <xf numFmtId="168" fontId="9" fillId="0" borderId="1" xfId="0" applyNumberFormat="1" applyFont="1" applyBorder="1" applyAlignment="1">
      <alignment wrapText="1"/>
    </xf>
    <xf numFmtId="0" fontId="9" fillId="0" borderId="14" xfId="0" applyFont="1" applyBorder="1" applyAlignment="1">
      <alignment horizontal="right" wrapText="1"/>
    </xf>
    <xf numFmtId="165" fontId="9" fillId="0" borderId="5" xfId="0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center" wrapText="1"/>
    </xf>
    <xf numFmtId="0" fontId="9" fillId="0" borderId="15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9" fillId="0" borderId="18" xfId="0" applyFont="1" applyBorder="1" applyAlignment="1">
      <alignment horizontal="right" wrapText="1"/>
    </xf>
    <xf numFmtId="14" fontId="9" fillId="0" borderId="23" xfId="0" applyNumberFormat="1" applyFont="1" applyBorder="1" applyAlignment="1">
      <alignment horizontal="center" wrapText="1"/>
    </xf>
    <xf numFmtId="165" fontId="9" fillId="0" borderId="23" xfId="0" applyNumberFormat="1" applyFont="1" applyBorder="1" applyAlignment="1">
      <alignment horizontal="right" wrapText="1"/>
    </xf>
    <xf numFmtId="0" fontId="10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4" fontId="11" fillId="0" borderId="5" xfId="2" applyNumberFormat="1" applyFont="1" applyBorder="1" applyAlignment="1">
      <alignment horizontal="center" vertical="center" wrapText="1"/>
    </xf>
    <xf numFmtId="168" fontId="10" fillId="0" borderId="5" xfId="4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168" fontId="10" fillId="0" borderId="1" xfId="4" applyNumberFormat="1" applyFont="1" applyBorder="1" applyAlignment="1">
      <alignment horizontal="center" vertical="center" wrapText="1"/>
    </xf>
    <xf numFmtId="14" fontId="9" fillId="0" borderId="23" xfId="0" applyNumberFormat="1" applyFont="1" applyBorder="1" applyAlignment="1">
      <alignment horizontal="center" vertical="center" wrapText="1"/>
    </xf>
    <xf numFmtId="164" fontId="11" fillId="0" borderId="23" xfId="2" applyNumberFormat="1" applyFont="1" applyBorder="1" applyAlignment="1">
      <alignment horizontal="center" vertical="center" wrapText="1"/>
    </xf>
    <xf numFmtId="168" fontId="10" fillId="0" borderId="23" xfId="4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14" fontId="9" fillId="0" borderId="0" xfId="0" applyNumberFormat="1" applyFont="1" applyBorder="1" applyAlignment="1">
      <alignment horizontal="center" vertical="center" wrapText="1"/>
    </xf>
    <xf numFmtId="164" fontId="11" fillId="0" borderId="0" xfId="2" applyNumberFormat="1" applyFont="1" applyBorder="1" applyAlignment="1">
      <alignment horizontal="center" vertical="center" wrapText="1"/>
    </xf>
    <xf numFmtId="168" fontId="10" fillId="0" borderId="0" xfId="4" applyNumberFormat="1" applyFont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right" vertical="center" wrapText="1"/>
    </xf>
    <xf numFmtId="168" fontId="9" fillId="0" borderId="1" xfId="4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wrapText="1"/>
    </xf>
    <xf numFmtId="164" fontId="9" fillId="0" borderId="23" xfId="0" applyNumberFormat="1" applyFont="1" applyBorder="1" applyAlignment="1">
      <alignment horizontal="right" wrapText="1"/>
    </xf>
    <xf numFmtId="16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wrapText="1"/>
    </xf>
    <xf numFmtId="14" fontId="9" fillId="0" borderId="23" xfId="0" applyNumberFormat="1" applyFont="1" applyBorder="1" applyAlignment="1">
      <alignment wrapText="1"/>
    </xf>
    <xf numFmtId="0" fontId="9" fillId="0" borderId="24" xfId="0" applyFont="1" applyBorder="1" applyAlignment="1">
      <alignment wrapText="1"/>
    </xf>
    <xf numFmtId="9" fontId="10" fillId="0" borderId="23" xfId="4" applyFont="1" applyBorder="1" applyAlignment="1">
      <alignment horizontal="center" wrapText="1"/>
    </xf>
    <xf numFmtId="39" fontId="9" fillId="0" borderId="23" xfId="2" applyNumberFormat="1" applyFont="1" applyBorder="1" applyAlignment="1">
      <alignment wrapText="1"/>
    </xf>
    <xf numFmtId="168" fontId="9" fillId="0" borderId="23" xfId="4" applyNumberFormat="1" applyFont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14" fontId="9" fillId="0" borderId="5" xfId="3" applyNumberFormat="1" applyFont="1" applyFill="1" applyBorder="1" applyAlignment="1" applyProtection="1">
      <alignment horizontal="center" vertical="center"/>
    </xf>
    <xf numFmtId="14" fontId="9" fillId="0" borderId="4" xfId="3" applyNumberFormat="1" applyFont="1" applyFill="1" applyBorder="1" applyAlignment="1" applyProtection="1">
      <alignment horizontal="center" vertical="center"/>
    </xf>
    <xf numFmtId="14" fontId="9" fillId="0" borderId="2" xfId="3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20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14" fontId="9" fillId="0" borderId="6" xfId="0" applyNumberFormat="1" applyFont="1" applyFill="1" applyBorder="1" applyAlignment="1">
      <alignment wrapText="1"/>
    </xf>
    <xf numFmtId="14" fontId="9" fillId="0" borderId="3" xfId="0" applyNumberFormat="1" applyFont="1" applyFill="1" applyBorder="1" applyAlignment="1">
      <alignment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167" fontId="10" fillId="0" borderId="6" xfId="0" applyNumberFormat="1" applyFont="1" applyBorder="1" applyAlignment="1">
      <alignment horizontal="center" vertical="center" wrapText="1"/>
    </xf>
    <xf numFmtId="167" fontId="10" fillId="0" borderId="7" xfId="0" applyNumberFormat="1" applyFont="1" applyBorder="1" applyAlignment="1">
      <alignment horizontal="center" vertical="center" wrapText="1"/>
    </xf>
    <xf numFmtId="167" fontId="10" fillId="0" borderId="3" xfId="0" applyNumberFormat="1" applyFont="1" applyBorder="1" applyAlignment="1">
      <alignment horizontal="center" vertical="center" wrapText="1"/>
    </xf>
    <xf numFmtId="167" fontId="9" fillId="0" borderId="6" xfId="0" applyNumberFormat="1" applyFont="1" applyBorder="1" applyAlignment="1">
      <alignment horizontal="center" vertical="center" wrapText="1"/>
    </xf>
    <xf numFmtId="167" fontId="9" fillId="0" borderId="3" xfId="0" applyNumberFormat="1" applyFont="1" applyBorder="1" applyAlignment="1">
      <alignment horizontal="center" vertical="center" wrapText="1"/>
    </xf>
    <xf numFmtId="14" fontId="9" fillId="0" borderId="6" xfId="0" applyNumberFormat="1" applyFont="1" applyFill="1" applyBorder="1" applyAlignment="1">
      <alignment horizontal="left" wrapText="1"/>
    </xf>
    <xf numFmtId="14" fontId="9" fillId="0" borderId="3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9" fillId="0" borderId="6" xfId="0" applyNumberFormat="1" applyFont="1" applyFill="1" applyBorder="1" applyAlignment="1">
      <alignment horizontal="center" wrapText="1"/>
    </xf>
    <xf numFmtId="2" fontId="9" fillId="0" borderId="7" xfId="0" applyNumberFormat="1" applyFont="1" applyFill="1" applyBorder="1" applyAlignment="1">
      <alignment horizontal="center" wrapText="1"/>
    </xf>
    <xf numFmtId="2" fontId="9" fillId="0" borderId="17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14" fontId="9" fillId="0" borderId="6" xfId="0" applyNumberFormat="1" applyFont="1" applyFill="1" applyBorder="1" applyAlignment="1">
      <alignment horizontal="center" wrapText="1"/>
    </xf>
    <xf numFmtId="14" fontId="9" fillId="0" borderId="7" xfId="0" applyNumberFormat="1" applyFont="1" applyFill="1" applyBorder="1" applyAlignment="1">
      <alignment horizontal="center" wrapText="1"/>
    </xf>
    <xf numFmtId="14" fontId="9" fillId="0" borderId="17" xfId="0" applyNumberFormat="1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167" fontId="9" fillId="0" borderId="27" xfId="0" applyNumberFormat="1" applyFont="1" applyFill="1" applyBorder="1" applyAlignment="1">
      <alignment horizontal="center" vertical="center" wrapText="1"/>
    </xf>
    <xf numFmtId="167" fontId="9" fillId="0" borderId="28" xfId="0" applyNumberFormat="1" applyFont="1" applyFill="1" applyBorder="1" applyAlignment="1">
      <alignment horizontal="center" vertical="center" wrapText="1"/>
    </xf>
    <xf numFmtId="167" fontId="9" fillId="0" borderId="29" xfId="0" applyNumberFormat="1" applyFont="1" applyFill="1" applyBorder="1" applyAlignment="1">
      <alignment horizontal="center" vertical="center" wrapText="1"/>
    </xf>
  </cellXfs>
  <cellStyles count="6">
    <cellStyle name="Normal" xfId="1"/>
    <cellStyle name="Відсотковий" xfId="4" builtinId="5"/>
    <cellStyle name="Гіперпосилання" xfId="3" builtinId="8"/>
    <cellStyle name="Звичайний" xfId="0" builtinId="0"/>
    <cellStyle name="Звичайний 2" xfId="5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5693836</xdr:colOff>
      <xdr:row>2</xdr:row>
      <xdr:rowOff>100855</xdr:rowOff>
    </xdr:from>
    <xdr:to>
      <xdr:col>2</xdr:col>
      <xdr:colOff>6898343</xdr:colOff>
      <xdr:row>2</xdr:row>
      <xdr:rowOff>338980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60836" y="3442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446013</xdr:colOff>
      <xdr:row>2</xdr:row>
      <xdr:rowOff>21167</xdr:rowOff>
    </xdr:from>
    <xdr:to>
      <xdr:col>4</xdr:col>
      <xdr:colOff>518583</xdr:colOff>
      <xdr:row>12</xdr:row>
      <xdr:rowOff>7559</xdr:rowOff>
    </xdr:to>
    <xdr:pic>
      <xdr:nvPicPr>
        <xdr:cNvPr id="2" name="Рисунок 1" descr="IMG_1642.jpg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6013" y="411692"/>
          <a:ext cx="2510970" cy="1891392"/>
        </a:xfrm>
        <a:prstGeom prst="rect">
          <a:avLst/>
        </a:prstGeom>
      </xdr:spPr>
    </xdr:pic>
    <xdr:clientData/>
  </xdr:twoCellAnchor>
  <xdr:twoCellAnchor editAs="oneCell">
    <xdr:from>
      <xdr:col>5</xdr:col>
      <xdr:colOff>169333</xdr:colOff>
      <xdr:row>2</xdr:row>
      <xdr:rowOff>38175</xdr:rowOff>
    </xdr:from>
    <xdr:to>
      <xdr:col>9</xdr:col>
      <xdr:colOff>237368</xdr:colOff>
      <xdr:row>12</xdr:row>
      <xdr:rowOff>21166</xdr:rowOff>
    </xdr:to>
    <xdr:pic>
      <xdr:nvPicPr>
        <xdr:cNvPr id="3" name="Рисунок 2" descr="IMG_1643.jpg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17333" y="428700"/>
          <a:ext cx="2506435" cy="1887991"/>
        </a:xfrm>
        <a:prstGeom prst="rect">
          <a:avLst/>
        </a:prstGeom>
      </xdr:spPr>
    </xdr:pic>
    <xdr:clientData/>
  </xdr:twoCellAnchor>
  <xdr:twoCellAnchor editAs="oneCell">
    <xdr:from>
      <xdr:col>9</xdr:col>
      <xdr:colOff>489856</xdr:colOff>
      <xdr:row>2</xdr:row>
      <xdr:rowOff>57830</xdr:rowOff>
    </xdr:from>
    <xdr:to>
      <xdr:col>13</xdr:col>
      <xdr:colOff>503463</xdr:colOff>
      <xdr:row>12</xdr:row>
      <xdr:rowOff>0</xdr:rowOff>
    </xdr:to>
    <xdr:pic>
      <xdr:nvPicPr>
        <xdr:cNvPr id="4" name="Рисунок 3" descr="IMG_1644.jpg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76256" y="448355"/>
          <a:ext cx="2452007" cy="1847170"/>
        </a:xfrm>
        <a:prstGeom prst="rect">
          <a:avLst/>
        </a:prstGeom>
      </xdr:spPr>
    </xdr:pic>
    <xdr:clientData/>
  </xdr:twoCellAnchor>
  <xdr:twoCellAnchor editAs="oneCell">
    <xdr:from>
      <xdr:col>14</xdr:col>
      <xdr:colOff>54427</xdr:colOff>
      <xdr:row>2</xdr:row>
      <xdr:rowOff>77670</xdr:rowOff>
    </xdr:from>
    <xdr:to>
      <xdr:col>18</xdr:col>
      <xdr:colOff>42333</xdr:colOff>
      <xdr:row>12</xdr:row>
      <xdr:rowOff>1513</xdr:rowOff>
    </xdr:to>
    <xdr:pic>
      <xdr:nvPicPr>
        <xdr:cNvPr id="5" name="Рисунок 4" descr="IMG_1646.jpg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588827" y="468195"/>
          <a:ext cx="2426306" cy="1828843"/>
        </a:xfrm>
        <a:prstGeom prst="rect">
          <a:avLst/>
        </a:prstGeom>
      </xdr:spPr>
    </xdr:pic>
    <xdr:clientData/>
  </xdr:twoCellAnchor>
  <xdr:twoCellAnchor editAs="oneCell">
    <xdr:from>
      <xdr:col>0</xdr:col>
      <xdr:colOff>435429</xdr:colOff>
      <xdr:row>12</xdr:row>
      <xdr:rowOff>187097</xdr:rowOff>
    </xdr:from>
    <xdr:to>
      <xdr:col>4</xdr:col>
      <xdr:colOff>503108</xdr:colOff>
      <xdr:row>22</xdr:row>
      <xdr:rowOff>169334</xdr:rowOff>
    </xdr:to>
    <xdr:pic>
      <xdr:nvPicPr>
        <xdr:cNvPr id="6" name="Рисунок 5" descr="IMG_1648.jpg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5429" y="2482622"/>
          <a:ext cx="2506079" cy="1887237"/>
        </a:xfrm>
        <a:prstGeom prst="rect">
          <a:avLst/>
        </a:prstGeom>
      </xdr:spPr>
    </xdr:pic>
    <xdr:clientData/>
  </xdr:twoCellAnchor>
  <xdr:twoCellAnchor editAs="oneCell">
    <xdr:from>
      <xdr:col>5</xdr:col>
      <xdr:colOff>123976</xdr:colOff>
      <xdr:row>13</xdr:row>
      <xdr:rowOff>3400</xdr:rowOff>
    </xdr:from>
    <xdr:to>
      <xdr:col>9</xdr:col>
      <xdr:colOff>247953</xdr:colOff>
      <xdr:row>23</xdr:row>
      <xdr:rowOff>27213</xdr:rowOff>
    </xdr:to>
    <xdr:pic>
      <xdr:nvPicPr>
        <xdr:cNvPr id="7" name="Рисунок 6" descr="IMG_1653.jpg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71976" y="2489425"/>
          <a:ext cx="2562377" cy="1928813"/>
        </a:xfrm>
        <a:prstGeom prst="rect">
          <a:avLst/>
        </a:prstGeom>
      </xdr:spPr>
    </xdr:pic>
    <xdr:clientData/>
  </xdr:twoCellAnchor>
  <xdr:twoCellAnchor editAs="oneCell">
    <xdr:from>
      <xdr:col>9</xdr:col>
      <xdr:colOff>517071</xdr:colOff>
      <xdr:row>13</xdr:row>
      <xdr:rowOff>23812</xdr:rowOff>
    </xdr:from>
    <xdr:to>
      <xdr:col>13</xdr:col>
      <xdr:colOff>557892</xdr:colOff>
      <xdr:row>22</xdr:row>
      <xdr:rowOff>176892</xdr:rowOff>
    </xdr:to>
    <xdr:pic>
      <xdr:nvPicPr>
        <xdr:cNvPr id="8" name="Рисунок 7" descr="IMG_1661.jpg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03471" y="2509837"/>
          <a:ext cx="2479221" cy="1867580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12</xdr:row>
      <xdr:rowOff>187098</xdr:rowOff>
    </xdr:from>
    <xdr:to>
      <xdr:col>18</xdr:col>
      <xdr:colOff>208642</xdr:colOff>
      <xdr:row>23</xdr:row>
      <xdr:rowOff>13606</xdr:rowOff>
    </xdr:to>
    <xdr:pic>
      <xdr:nvPicPr>
        <xdr:cNvPr id="9" name="Рисунок 8" descr="IMG_1651.jpg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629650" y="2482623"/>
          <a:ext cx="2551792" cy="1922008"/>
        </a:xfrm>
        <a:prstGeom prst="rect">
          <a:avLst/>
        </a:prstGeom>
      </xdr:spPr>
    </xdr:pic>
    <xdr:clientData/>
  </xdr:twoCellAnchor>
  <xdr:twoCellAnchor editAs="oneCell">
    <xdr:from>
      <xdr:col>0</xdr:col>
      <xdr:colOff>432406</xdr:colOff>
      <xdr:row>24</xdr:row>
      <xdr:rowOff>9628</xdr:rowOff>
    </xdr:from>
    <xdr:to>
      <xdr:col>4</xdr:col>
      <xdr:colOff>523966</xdr:colOff>
      <xdr:row>34</xdr:row>
      <xdr:rowOff>10584</xdr:rowOff>
    </xdr:to>
    <xdr:pic>
      <xdr:nvPicPr>
        <xdr:cNvPr id="10" name="Рисунок 9" descr="IMG_1667.jpg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2406" y="4591153"/>
          <a:ext cx="2529960" cy="1905956"/>
        </a:xfrm>
        <a:prstGeom prst="rect">
          <a:avLst/>
        </a:prstGeom>
      </xdr:spPr>
    </xdr:pic>
    <xdr:clientData/>
  </xdr:twoCellAnchor>
  <xdr:twoCellAnchor editAs="oneCell">
    <xdr:from>
      <xdr:col>5</xdr:col>
      <xdr:colOff>128511</xdr:colOff>
      <xdr:row>23</xdr:row>
      <xdr:rowOff>175655</xdr:rowOff>
    </xdr:from>
    <xdr:to>
      <xdr:col>9</xdr:col>
      <xdr:colOff>268267</xdr:colOff>
      <xdr:row>34</xdr:row>
      <xdr:rowOff>21167</xdr:rowOff>
    </xdr:to>
    <xdr:pic>
      <xdr:nvPicPr>
        <xdr:cNvPr id="11" name="Рисунок 10" descr="IMG_1671.jpg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76511" y="4566680"/>
          <a:ext cx="2578156" cy="1941012"/>
        </a:xfrm>
        <a:prstGeom prst="rect">
          <a:avLst/>
        </a:prstGeom>
      </xdr:spPr>
    </xdr:pic>
    <xdr:clientData/>
  </xdr:twoCellAnchor>
  <xdr:twoCellAnchor editAs="oneCell">
    <xdr:from>
      <xdr:col>9</xdr:col>
      <xdr:colOff>503464</xdr:colOff>
      <xdr:row>23</xdr:row>
      <xdr:rowOff>170530</xdr:rowOff>
    </xdr:from>
    <xdr:to>
      <xdr:col>13</xdr:col>
      <xdr:colOff>592667</xdr:colOff>
      <xdr:row>33</xdr:row>
      <xdr:rowOff>169334</xdr:rowOff>
    </xdr:to>
    <xdr:pic>
      <xdr:nvPicPr>
        <xdr:cNvPr id="12" name="Рисунок 11" descr="IMG_1672.jpg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89864" y="4561555"/>
          <a:ext cx="2527603" cy="1903804"/>
        </a:xfrm>
        <a:prstGeom prst="rect">
          <a:avLst/>
        </a:prstGeom>
      </xdr:spPr>
    </xdr:pic>
    <xdr:clientData/>
  </xdr:twoCellAnchor>
  <xdr:twoCellAnchor editAs="oneCell">
    <xdr:from>
      <xdr:col>0</xdr:col>
      <xdr:colOff>474738</xdr:colOff>
      <xdr:row>36</xdr:row>
      <xdr:rowOff>6047</xdr:rowOff>
    </xdr:from>
    <xdr:to>
      <xdr:col>10</xdr:col>
      <xdr:colOff>565692</xdr:colOff>
      <xdr:row>55</xdr:row>
      <xdr:rowOff>161169</xdr:rowOff>
    </xdr:to>
    <xdr:pic>
      <xdr:nvPicPr>
        <xdr:cNvPr id="13" name="Рисунок 12" descr="госакт0018.jpg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74738" y="6873572"/>
          <a:ext cx="6186954" cy="37746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90" zoomScaleNormal="90" workbookViewId="0">
      <selection activeCell="C13" sqref="C13"/>
    </sheetView>
  </sheetViews>
  <sheetFormatPr defaultRowHeight="15" x14ac:dyDescent="0.25"/>
  <cols>
    <col min="1" max="1" width="1.85546875" style="8" customWidth="1"/>
    <col min="2" max="2" width="38.140625" style="8" customWidth="1"/>
    <col min="3" max="3" width="112.140625" style="8" customWidth="1"/>
    <col min="4" max="16384" width="9.140625" style="8"/>
  </cols>
  <sheetData>
    <row r="1" spans="1:4" ht="10.5" customHeight="1" x14ac:dyDescent="0.25"/>
    <row r="2" spans="1:4" ht="8.25" customHeight="1" x14ac:dyDescent="0.25">
      <c r="A2" s="18"/>
      <c r="B2" s="1"/>
      <c r="C2" s="19"/>
      <c r="D2" s="20"/>
    </row>
    <row r="3" spans="1:4" ht="36.75" customHeight="1" x14ac:dyDescent="0.25">
      <c r="A3" s="18"/>
      <c r="B3" s="95" t="s">
        <v>35</v>
      </c>
      <c r="C3" s="95"/>
      <c r="D3" s="20"/>
    </row>
    <row r="4" spans="1:4" ht="15.75" x14ac:dyDescent="0.25">
      <c r="A4" s="18"/>
      <c r="B4" s="2" t="s">
        <v>4</v>
      </c>
      <c r="C4" s="21"/>
      <c r="D4" s="20"/>
    </row>
    <row r="5" spans="1:4" ht="15.75" x14ac:dyDescent="0.25">
      <c r="A5" s="18"/>
      <c r="B5" s="96" t="s">
        <v>5</v>
      </c>
      <c r="C5" s="96"/>
      <c r="D5" s="20"/>
    </row>
    <row r="6" spans="1:4" ht="28.5" x14ac:dyDescent="0.25">
      <c r="A6" s="18"/>
      <c r="B6" s="15" t="s">
        <v>13</v>
      </c>
      <c r="C6" s="22">
        <v>1</v>
      </c>
      <c r="D6" s="20"/>
    </row>
    <row r="7" spans="1:4" ht="58.5" customHeight="1" x14ac:dyDescent="0.25">
      <c r="A7" s="18"/>
      <c r="B7" s="2" t="s">
        <v>6</v>
      </c>
      <c r="C7" s="12" t="s">
        <v>86</v>
      </c>
    </row>
    <row r="8" spans="1:4" ht="18.75" customHeight="1" x14ac:dyDescent="0.25">
      <c r="A8" s="18"/>
      <c r="B8" s="2" t="s">
        <v>7</v>
      </c>
      <c r="C8" s="12" t="s">
        <v>18</v>
      </c>
    </row>
    <row r="9" spans="1:4" ht="15.75" x14ac:dyDescent="0.25">
      <c r="A9" s="18"/>
      <c r="B9" s="2" t="s">
        <v>20</v>
      </c>
      <c r="C9" s="12" t="s">
        <v>48</v>
      </c>
    </row>
    <row r="10" spans="1:4" ht="14.25" customHeight="1" x14ac:dyDescent="0.25">
      <c r="A10" s="18"/>
      <c r="B10" s="2" t="s">
        <v>21</v>
      </c>
      <c r="C10" s="84" t="s">
        <v>49</v>
      </c>
    </row>
    <row r="11" spans="1:4" ht="18" customHeight="1" x14ac:dyDescent="0.25">
      <c r="A11" s="18"/>
      <c r="B11" s="2" t="s">
        <v>22</v>
      </c>
      <c r="C11" s="12" t="s">
        <v>50</v>
      </c>
    </row>
    <row r="12" spans="1:4" ht="18" customHeight="1" x14ac:dyDescent="0.25">
      <c r="A12" s="18"/>
      <c r="B12" s="23" t="s">
        <v>23</v>
      </c>
      <c r="C12" s="12" t="s">
        <v>36</v>
      </c>
    </row>
    <row r="13" spans="1:4" ht="49.5" customHeight="1" x14ac:dyDescent="0.25">
      <c r="A13" s="18"/>
      <c r="B13" s="3" t="s">
        <v>32</v>
      </c>
      <c r="C13" s="12" t="s">
        <v>19</v>
      </c>
    </row>
    <row r="14" spans="1:4" ht="15.75" x14ac:dyDescent="0.25">
      <c r="A14" s="18"/>
      <c r="B14" s="2" t="s">
        <v>24</v>
      </c>
      <c r="C14" s="85" t="s">
        <v>17</v>
      </c>
    </row>
    <row r="15" spans="1:4" ht="31.5" x14ac:dyDescent="0.25">
      <c r="A15" s="18"/>
      <c r="B15" s="2" t="s">
        <v>33</v>
      </c>
      <c r="C15" s="85" t="s">
        <v>51</v>
      </c>
    </row>
    <row r="16" spans="1:4" ht="42" customHeight="1" x14ac:dyDescent="0.25">
      <c r="A16" s="18"/>
      <c r="B16" s="2" t="s">
        <v>25</v>
      </c>
      <c r="C16" s="13" t="s">
        <v>87</v>
      </c>
    </row>
    <row r="17" spans="1:4" ht="31.5" x14ac:dyDescent="0.25">
      <c r="A17" s="18"/>
      <c r="B17" s="2" t="s">
        <v>26</v>
      </c>
      <c r="C17" s="85" t="s">
        <v>17</v>
      </c>
    </row>
    <row r="18" spans="1:4" ht="15" customHeight="1" x14ac:dyDescent="0.25">
      <c r="A18" s="18"/>
      <c r="B18" s="96" t="s">
        <v>8</v>
      </c>
      <c r="C18" s="96"/>
    </row>
    <row r="19" spans="1:4" ht="15" customHeight="1" x14ac:dyDescent="0.25">
      <c r="A19" s="18"/>
      <c r="B19" s="16" t="s">
        <v>27</v>
      </c>
      <c r="C19" s="97" t="s">
        <v>81</v>
      </c>
    </row>
    <row r="20" spans="1:4" ht="15.75" x14ac:dyDescent="0.25">
      <c r="A20" s="18"/>
      <c r="B20" s="16" t="s">
        <v>28</v>
      </c>
      <c r="C20" s="98"/>
    </row>
    <row r="21" spans="1:4" ht="15" customHeight="1" x14ac:dyDescent="0.25">
      <c r="A21" s="18"/>
      <c r="B21" s="16" t="s">
        <v>29</v>
      </c>
      <c r="C21" s="99"/>
    </row>
    <row r="22" spans="1:4" x14ac:dyDescent="0.25">
      <c r="A22" s="24"/>
    </row>
    <row r="24" spans="1:4" s="6" customFormat="1" x14ac:dyDescent="0.25">
      <c r="B24" s="6" t="s">
        <v>88</v>
      </c>
    </row>
    <row r="25" spans="1:4" s="6" customFormat="1" x14ac:dyDescent="0.25">
      <c r="B25" s="6" t="s">
        <v>15</v>
      </c>
      <c r="C25" s="33" t="s">
        <v>90</v>
      </c>
      <c r="D25" s="7"/>
    </row>
    <row r="26" spans="1:4" s="6" customFormat="1" x14ac:dyDescent="0.25"/>
    <row r="27" spans="1:4" s="6" customFormat="1" x14ac:dyDescent="0.25">
      <c r="B27" s="9" t="s">
        <v>14</v>
      </c>
      <c r="C27" s="8"/>
    </row>
    <row r="28" spans="1:4" s="6" customFormat="1" x14ac:dyDescent="0.25">
      <c r="B28" s="9" t="s">
        <v>89</v>
      </c>
    </row>
  </sheetData>
  <mergeCells count="4">
    <mergeCell ref="B3:C3"/>
    <mergeCell ref="B5:C5"/>
    <mergeCell ref="B18:C18"/>
    <mergeCell ref="C19:C21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"/>
  <sheetViews>
    <sheetView zoomScale="90" zoomScaleNormal="90" workbookViewId="0">
      <selection sqref="A1:M1"/>
    </sheetView>
  </sheetViews>
  <sheetFormatPr defaultRowHeight="15" x14ac:dyDescent="0.25"/>
  <sheetData>
    <row r="1" spans="1:13" ht="15.75" x14ac:dyDescent="0.25">
      <c r="A1" s="100" t="s">
        <v>47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B1:I71"/>
  <sheetViews>
    <sheetView showGridLines="0" zoomScale="80" zoomScaleNormal="80" workbookViewId="0">
      <selection activeCell="F72" sqref="F72"/>
    </sheetView>
  </sheetViews>
  <sheetFormatPr defaultRowHeight="12.75" x14ac:dyDescent="0.2"/>
  <cols>
    <col min="1" max="1" width="4.5703125" style="4" customWidth="1"/>
    <col min="2" max="2" width="9.140625" style="4"/>
    <col min="3" max="3" width="37.5703125" style="4" customWidth="1"/>
    <col min="4" max="4" width="17.7109375" style="4" customWidth="1"/>
    <col min="5" max="5" width="17.42578125" style="4" customWidth="1"/>
    <col min="6" max="6" width="24.42578125" style="25" customWidth="1"/>
    <col min="7" max="7" width="19.5703125" style="4" customWidth="1"/>
    <col min="8" max="8" width="17" style="4" customWidth="1"/>
    <col min="9" max="9" width="17.140625" style="4" customWidth="1"/>
    <col min="10" max="10" width="17.42578125" style="4" customWidth="1"/>
    <col min="11" max="11" width="13.28515625" style="4" customWidth="1"/>
    <col min="12" max="12" width="15" style="4" customWidth="1"/>
    <col min="13" max="13" width="12.42578125" style="4" customWidth="1"/>
    <col min="14" max="16384" width="9.140625" style="4"/>
  </cols>
  <sheetData>
    <row r="1" spans="2:7" ht="13.5" thickBot="1" x14ac:dyDescent="0.25"/>
    <row r="2" spans="2:7" s="17" customFormat="1" ht="27" customHeight="1" x14ac:dyDescent="0.25">
      <c r="B2" s="132" t="s">
        <v>9</v>
      </c>
      <c r="C2" s="129"/>
      <c r="D2" s="129"/>
      <c r="E2" s="129"/>
      <c r="F2" s="129"/>
      <c r="G2" s="130"/>
    </row>
    <row r="3" spans="2:7" s="17" customFormat="1" ht="19.5" customHeight="1" x14ac:dyDescent="0.25">
      <c r="B3" s="133" t="s">
        <v>34</v>
      </c>
      <c r="C3" s="134"/>
      <c r="D3" s="140" t="s">
        <v>30</v>
      </c>
      <c r="E3" s="141"/>
      <c r="F3" s="141"/>
      <c r="G3" s="142"/>
    </row>
    <row r="4" spans="2:7" s="17" customFormat="1" ht="17.25" customHeight="1" x14ac:dyDescent="0.2">
      <c r="B4" s="135" t="s">
        <v>10</v>
      </c>
      <c r="C4" s="136"/>
      <c r="D4" s="137" t="s">
        <v>52</v>
      </c>
      <c r="E4" s="138"/>
      <c r="F4" s="138"/>
      <c r="G4" s="139"/>
    </row>
    <row r="5" spans="2:7" s="17" customFormat="1" ht="20.25" customHeight="1" x14ac:dyDescent="0.2">
      <c r="B5" s="143" t="s">
        <v>11</v>
      </c>
      <c r="C5" s="144"/>
      <c r="D5" s="145" t="s">
        <v>53</v>
      </c>
      <c r="E5" s="145"/>
      <c r="F5" s="145"/>
      <c r="G5" s="146"/>
    </row>
    <row r="6" spans="2:7" s="17" customFormat="1" ht="19.5" customHeight="1" x14ac:dyDescent="0.2">
      <c r="B6" s="135" t="s">
        <v>12</v>
      </c>
      <c r="C6" s="136"/>
      <c r="D6" s="147" t="e">
        <f>#REF!</f>
        <v>#REF!</v>
      </c>
      <c r="E6" s="148"/>
      <c r="F6" s="148"/>
      <c r="G6" s="149"/>
    </row>
    <row r="7" spans="2:7" s="17" customFormat="1" ht="27" customHeight="1" thickBot="1" x14ac:dyDescent="0.3">
      <c r="B7" s="150" t="s">
        <v>16</v>
      </c>
      <c r="C7" s="151"/>
      <c r="D7" s="152" t="e">
        <f>#REF!</f>
        <v>#REF!</v>
      </c>
      <c r="E7" s="153"/>
      <c r="F7" s="153"/>
      <c r="G7" s="154"/>
    </row>
    <row r="8" spans="2:7" ht="17.25" customHeight="1" x14ac:dyDescent="0.2"/>
    <row r="9" spans="2:7" ht="17.25" customHeight="1" thickBot="1" x14ac:dyDescent="0.25">
      <c r="F9" s="34"/>
    </row>
    <row r="10" spans="2:7" ht="38.25" customHeight="1" x14ac:dyDescent="0.2">
      <c r="B10" s="127" t="s">
        <v>68</v>
      </c>
      <c r="C10" s="128"/>
      <c r="D10" s="128"/>
      <c r="E10" s="128"/>
      <c r="F10" s="129" t="s">
        <v>69</v>
      </c>
      <c r="G10" s="130"/>
    </row>
    <row r="11" spans="2:7" x14ac:dyDescent="0.2">
      <c r="B11" s="105" t="s">
        <v>3</v>
      </c>
      <c r="C11" s="106"/>
      <c r="D11" s="106"/>
      <c r="E11" s="106"/>
      <c r="F11" s="106"/>
      <c r="G11" s="107"/>
    </row>
    <row r="12" spans="2:7" ht="38.25" x14ac:dyDescent="0.2">
      <c r="B12" s="46" t="s">
        <v>1</v>
      </c>
      <c r="C12" s="39" t="s">
        <v>70</v>
      </c>
      <c r="D12" s="39" t="s">
        <v>71</v>
      </c>
      <c r="E12" s="39" t="s">
        <v>72</v>
      </c>
      <c r="F12" s="39" t="s">
        <v>2</v>
      </c>
      <c r="G12" s="47" t="s">
        <v>0</v>
      </c>
    </row>
    <row r="13" spans="2:7" ht="18.75" customHeight="1" x14ac:dyDescent="0.2">
      <c r="B13" s="48">
        <v>1</v>
      </c>
      <c r="C13" s="11">
        <v>42997</v>
      </c>
      <c r="D13" s="49" t="e">
        <f>#REF!</f>
        <v>#REF!</v>
      </c>
      <c r="E13" s="50"/>
      <c r="F13" s="51"/>
      <c r="G13" s="52"/>
    </row>
    <row r="14" spans="2:7" ht="15.75" customHeight="1" x14ac:dyDescent="0.2">
      <c r="B14" s="48" t="s">
        <v>73</v>
      </c>
      <c r="C14" s="11">
        <v>43011</v>
      </c>
      <c r="D14" s="53" t="e">
        <f>D13*0.9</f>
        <v>#REF!</v>
      </c>
      <c r="E14" s="54"/>
      <c r="F14" s="51"/>
      <c r="G14" s="52"/>
    </row>
    <row r="15" spans="2:7" x14ac:dyDescent="0.2">
      <c r="B15" s="48" t="s">
        <v>55</v>
      </c>
      <c r="C15" s="11">
        <v>43026</v>
      </c>
      <c r="D15" s="53" t="e">
        <f>D13*0.8</f>
        <v>#REF!</v>
      </c>
      <c r="E15" s="27"/>
      <c r="F15" s="27"/>
      <c r="G15" s="52"/>
    </row>
    <row r="16" spans="2:7" x14ac:dyDescent="0.2">
      <c r="B16" s="55" t="s">
        <v>56</v>
      </c>
      <c r="C16" s="11">
        <v>43040</v>
      </c>
      <c r="D16" s="56" t="e">
        <f>D13*0.7</f>
        <v>#REF!</v>
      </c>
      <c r="E16" s="57"/>
      <c r="F16" s="57"/>
      <c r="G16" s="58"/>
    </row>
    <row r="17" spans="2:7" x14ac:dyDescent="0.2">
      <c r="B17" s="55" t="s">
        <v>57</v>
      </c>
      <c r="C17" s="11">
        <v>43054</v>
      </c>
      <c r="D17" s="53" t="e">
        <f>D13*0.6</f>
        <v>#REF!</v>
      </c>
      <c r="E17" s="59"/>
      <c r="F17" s="59"/>
      <c r="G17" s="52"/>
    </row>
    <row r="18" spans="2:7" x14ac:dyDescent="0.2">
      <c r="B18" s="55" t="s">
        <v>58</v>
      </c>
      <c r="C18" s="11">
        <v>43068</v>
      </c>
      <c r="D18" s="53" t="e">
        <f>D13*0.5</f>
        <v>#REF!</v>
      </c>
      <c r="E18" s="59"/>
      <c r="F18" s="59"/>
      <c r="G18" s="52"/>
    </row>
    <row r="19" spans="2:7" x14ac:dyDescent="0.2">
      <c r="B19" s="55" t="s">
        <v>74</v>
      </c>
      <c r="C19" s="11">
        <v>43082</v>
      </c>
      <c r="D19" s="53" t="e">
        <f>D13*0.4</f>
        <v>#REF!</v>
      </c>
      <c r="E19" s="59"/>
      <c r="F19" s="59"/>
      <c r="G19" s="52"/>
    </row>
    <row r="20" spans="2:7" ht="16.5" customHeight="1" thickBot="1" x14ac:dyDescent="0.25">
      <c r="B20" s="60" t="s">
        <v>75</v>
      </c>
      <c r="C20" s="61">
        <v>43096</v>
      </c>
      <c r="D20" s="62" t="e">
        <f>D13*0.3</f>
        <v>#REF!</v>
      </c>
      <c r="E20" s="63"/>
      <c r="F20" s="63" t="s">
        <v>76</v>
      </c>
      <c r="G20" s="64"/>
    </row>
    <row r="21" spans="2:7" ht="17.25" customHeight="1" x14ac:dyDescent="0.2">
      <c r="F21" s="34"/>
    </row>
    <row r="22" spans="2:7" ht="40.5" customHeight="1" x14ac:dyDescent="0.2">
      <c r="B22" s="131" t="s">
        <v>60</v>
      </c>
      <c r="C22" s="131"/>
      <c r="D22" s="131"/>
      <c r="E22" s="131"/>
      <c r="F22" s="126" t="s">
        <v>61</v>
      </c>
      <c r="G22" s="126"/>
    </row>
    <row r="23" spans="2:7" x14ac:dyDescent="0.2">
      <c r="F23" s="4"/>
    </row>
    <row r="24" spans="2:7" ht="22.5" customHeight="1" x14ac:dyDescent="0.2">
      <c r="B24" s="126" t="s">
        <v>62</v>
      </c>
      <c r="C24" s="126"/>
      <c r="D24" s="126"/>
      <c r="E24" s="126"/>
      <c r="F24" s="126"/>
      <c r="G24" s="126"/>
    </row>
    <row r="25" spans="2:7" s="5" customFormat="1" ht="22.5" customHeight="1" thickBot="1" x14ac:dyDescent="0.25">
      <c r="B25" s="66"/>
      <c r="C25" s="66"/>
      <c r="D25" s="66"/>
      <c r="E25" s="66"/>
      <c r="F25" s="66"/>
      <c r="G25" s="66"/>
    </row>
    <row r="26" spans="2:7" ht="38.25" customHeight="1" x14ac:dyDescent="0.2">
      <c r="B26" s="127" t="s">
        <v>77</v>
      </c>
      <c r="C26" s="128"/>
      <c r="D26" s="128"/>
      <c r="E26" s="128"/>
      <c r="F26" s="129" t="s">
        <v>78</v>
      </c>
      <c r="G26" s="130"/>
    </row>
    <row r="27" spans="2:7" x14ac:dyDescent="0.2">
      <c r="B27" s="105" t="s">
        <v>3</v>
      </c>
      <c r="C27" s="106"/>
      <c r="D27" s="106"/>
      <c r="E27" s="106"/>
      <c r="F27" s="106"/>
      <c r="G27" s="107"/>
    </row>
    <row r="28" spans="2:7" ht="38.25" x14ac:dyDescent="0.2">
      <c r="B28" s="46" t="s">
        <v>1</v>
      </c>
      <c r="C28" s="39" t="s">
        <v>70</v>
      </c>
      <c r="D28" s="39" t="s">
        <v>71</v>
      </c>
      <c r="E28" s="39" t="s">
        <v>72</v>
      </c>
      <c r="F28" s="39" t="s">
        <v>2</v>
      </c>
      <c r="G28" s="47" t="s">
        <v>0</v>
      </c>
    </row>
    <row r="29" spans="2:7" ht="21.75" customHeight="1" x14ac:dyDescent="0.2">
      <c r="B29" s="48">
        <v>1</v>
      </c>
      <c r="C29" s="35">
        <v>43276</v>
      </c>
      <c r="D29" s="67" t="e">
        <f>D20</f>
        <v>#REF!</v>
      </c>
      <c r="E29" s="68"/>
      <c r="F29" s="68"/>
      <c r="G29" s="69"/>
    </row>
    <row r="30" spans="2:7" ht="21.75" customHeight="1" x14ac:dyDescent="0.2">
      <c r="B30" s="48" t="s">
        <v>73</v>
      </c>
      <c r="C30" s="35">
        <v>43287</v>
      </c>
      <c r="D30" s="70" t="e">
        <f>D29*0.9</f>
        <v>#REF!</v>
      </c>
      <c r="E30" s="71"/>
      <c r="F30" s="71"/>
      <c r="G30" s="47"/>
    </row>
    <row r="31" spans="2:7" ht="21.75" customHeight="1" x14ac:dyDescent="0.2">
      <c r="B31" s="48" t="s">
        <v>55</v>
      </c>
      <c r="C31" s="35">
        <v>43298</v>
      </c>
      <c r="D31" s="70" t="e">
        <f>D29*0.8</f>
        <v>#REF!</v>
      </c>
      <c r="E31" s="71"/>
      <c r="F31" s="71"/>
      <c r="G31" s="47"/>
    </row>
    <row r="32" spans="2:7" ht="21.75" customHeight="1" thickBot="1" x14ac:dyDescent="0.25">
      <c r="B32" s="60" t="s">
        <v>56</v>
      </c>
      <c r="C32" s="72">
        <v>43307</v>
      </c>
      <c r="D32" s="73" t="e">
        <f>D29*0.7</f>
        <v>#REF!</v>
      </c>
      <c r="E32" s="74"/>
      <c r="F32" s="63" t="s">
        <v>76</v>
      </c>
      <c r="G32" s="75"/>
    </row>
    <row r="33" spans="2:9" ht="21.75" customHeight="1" thickBot="1" x14ac:dyDescent="0.25">
      <c r="B33" s="76"/>
      <c r="C33" s="77"/>
      <c r="D33" s="78"/>
      <c r="E33" s="79"/>
      <c r="F33" s="65"/>
      <c r="G33" s="40"/>
    </row>
    <row r="34" spans="2:9" ht="38.25" customHeight="1" x14ac:dyDescent="0.2">
      <c r="B34" s="127" t="s">
        <v>77</v>
      </c>
      <c r="C34" s="128"/>
      <c r="D34" s="128"/>
      <c r="E34" s="128"/>
      <c r="F34" s="129" t="s">
        <v>63</v>
      </c>
      <c r="G34" s="130"/>
    </row>
    <row r="35" spans="2:9" x14ac:dyDescent="0.2">
      <c r="B35" s="105" t="s">
        <v>3</v>
      </c>
      <c r="C35" s="106"/>
      <c r="D35" s="106"/>
      <c r="E35" s="106"/>
      <c r="F35" s="106"/>
      <c r="G35" s="107"/>
    </row>
    <row r="36" spans="2:9" ht="51" x14ac:dyDescent="0.2">
      <c r="B36" s="46" t="s">
        <v>1</v>
      </c>
      <c r="C36" s="39" t="s">
        <v>70</v>
      </c>
      <c r="D36" s="39" t="s">
        <v>71</v>
      </c>
      <c r="E36" s="39" t="s">
        <v>79</v>
      </c>
      <c r="F36" s="39" t="s">
        <v>2</v>
      </c>
      <c r="G36" s="47" t="s">
        <v>0</v>
      </c>
    </row>
    <row r="37" spans="2:9" ht="25.5" customHeight="1" x14ac:dyDescent="0.2">
      <c r="B37" s="46">
        <v>1</v>
      </c>
      <c r="C37" s="36">
        <v>43489</v>
      </c>
      <c r="D37" s="80" t="e">
        <f>#REF!</f>
        <v>#REF!</v>
      </c>
      <c r="E37" s="81" t="e">
        <f>D37*0.5</f>
        <v>#REF!</v>
      </c>
      <c r="F37" s="71"/>
      <c r="G37" s="52"/>
    </row>
    <row r="38" spans="2:9" ht="26.25" thickBot="1" x14ac:dyDescent="0.25">
      <c r="B38" s="82">
        <v>2</v>
      </c>
      <c r="C38" s="61">
        <v>43514</v>
      </c>
      <c r="D38" s="83" t="e">
        <f>D37</f>
        <v>#REF!</v>
      </c>
      <c r="E38" s="62" t="e">
        <f>D38*0.2</f>
        <v>#REF!</v>
      </c>
      <c r="F38" s="74" t="s">
        <v>80</v>
      </c>
      <c r="G38" s="64"/>
    </row>
    <row r="39" spans="2:9" ht="21.75" customHeight="1" x14ac:dyDescent="0.2">
      <c r="B39" s="76"/>
      <c r="C39" s="77"/>
      <c r="D39" s="78"/>
      <c r="E39" s="79"/>
      <c r="F39" s="65"/>
      <c r="G39" s="40"/>
    </row>
    <row r="40" spans="2:9" ht="27.75" customHeight="1" x14ac:dyDescent="0.2">
      <c r="B40" s="124" t="s">
        <v>41</v>
      </c>
      <c r="C40" s="125"/>
      <c r="D40" s="119" t="s">
        <v>63</v>
      </c>
      <c r="E40" s="120"/>
      <c r="F40" s="120"/>
      <c r="G40" s="121"/>
      <c r="H40" s="26"/>
      <c r="I40" s="26"/>
    </row>
    <row r="41" spans="2:9" ht="27.75" customHeight="1" x14ac:dyDescent="0.2">
      <c r="B41" s="37"/>
      <c r="C41" s="38"/>
      <c r="D41" s="119" t="s">
        <v>64</v>
      </c>
      <c r="E41" s="120"/>
      <c r="F41" s="120"/>
      <c r="G41" s="121"/>
      <c r="H41" s="26"/>
      <c r="I41" s="26"/>
    </row>
    <row r="42" spans="2:9" ht="24" customHeight="1" x14ac:dyDescent="0.2">
      <c r="B42" s="108" t="s">
        <v>46</v>
      </c>
      <c r="C42" s="109"/>
      <c r="D42" s="122">
        <v>8154000</v>
      </c>
      <c r="E42" s="123"/>
      <c r="F42" s="41">
        <v>99193.68</v>
      </c>
      <c r="G42" s="42">
        <f>SUM(D42:F42)</f>
        <v>8253193.6799999997</v>
      </c>
      <c r="H42" s="26"/>
      <c r="I42" s="26"/>
    </row>
    <row r="43" spans="2:9" ht="15.75" customHeight="1" x14ac:dyDescent="0.2">
      <c r="B43" s="108" t="s">
        <v>65</v>
      </c>
      <c r="C43" s="109"/>
      <c r="D43" s="122">
        <f>D42</f>
        <v>8154000</v>
      </c>
      <c r="E43" s="123"/>
      <c r="F43" s="43">
        <v>98049.58</v>
      </c>
      <c r="G43" s="42">
        <f>SUM(D43:F43)</f>
        <v>8252049.5800000001</v>
      </c>
      <c r="H43" s="26"/>
      <c r="I43" s="26"/>
    </row>
    <row r="44" spans="2:9" ht="18.75" customHeight="1" x14ac:dyDescent="0.2">
      <c r="B44" s="108" t="s">
        <v>59</v>
      </c>
      <c r="C44" s="109"/>
      <c r="D44" s="110">
        <f>D43*0.5</f>
        <v>4077000</v>
      </c>
      <c r="E44" s="111"/>
      <c r="F44" s="44">
        <f>F43*0.5</f>
        <v>49024.79</v>
      </c>
      <c r="G44" s="42">
        <f>SUM(D44:F44)</f>
        <v>4126024.79</v>
      </c>
      <c r="H44" s="45"/>
      <c r="I44" s="45"/>
    </row>
    <row r="45" spans="2:9" ht="12.75" customHeight="1" x14ac:dyDescent="0.2">
      <c r="B45" s="112" t="s">
        <v>66</v>
      </c>
      <c r="C45" s="113"/>
      <c r="D45" s="114">
        <v>50</v>
      </c>
      <c r="E45" s="115"/>
      <c r="F45" s="116"/>
      <c r="G45" s="28"/>
    </row>
    <row r="46" spans="2:9" ht="27.75" customHeight="1" x14ac:dyDescent="0.2">
      <c r="B46" s="37"/>
      <c r="C46" s="38"/>
      <c r="D46" s="119" t="s">
        <v>67</v>
      </c>
      <c r="E46" s="120"/>
      <c r="F46" s="120"/>
      <c r="G46" s="121"/>
      <c r="H46" s="26"/>
      <c r="I46" s="26"/>
    </row>
    <row r="47" spans="2:9" ht="24" customHeight="1" x14ac:dyDescent="0.2">
      <c r="B47" s="108" t="s">
        <v>46</v>
      </c>
      <c r="C47" s="109"/>
      <c r="D47" s="122">
        <f>D42</f>
        <v>8154000</v>
      </c>
      <c r="E47" s="123"/>
      <c r="F47" s="41">
        <f>F42</f>
        <v>99193.68</v>
      </c>
      <c r="G47" s="42">
        <f>SUM(D47:F47)</f>
        <v>8253193.6799999997</v>
      </c>
      <c r="H47" s="26"/>
      <c r="I47" s="26"/>
    </row>
    <row r="48" spans="2:9" ht="15.75" customHeight="1" x14ac:dyDescent="0.2">
      <c r="B48" s="108" t="s">
        <v>65</v>
      </c>
      <c r="C48" s="109"/>
      <c r="D48" s="122">
        <f>D47</f>
        <v>8154000</v>
      </c>
      <c r="E48" s="123"/>
      <c r="F48" s="43">
        <f>F43</f>
        <v>98049.58</v>
      </c>
      <c r="G48" s="42">
        <f>SUM(D48:F48)</f>
        <v>8252049.5800000001</v>
      </c>
      <c r="H48" s="26"/>
      <c r="I48" s="26"/>
    </row>
    <row r="49" spans="2:9" ht="18.75" customHeight="1" x14ac:dyDescent="0.2">
      <c r="B49" s="108" t="s">
        <v>59</v>
      </c>
      <c r="C49" s="109"/>
      <c r="D49" s="110">
        <f>D48*0.2</f>
        <v>1630800</v>
      </c>
      <c r="E49" s="111"/>
      <c r="F49" s="44">
        <f>F48*0.2</f>
        <v>19609.916000000001</v>
      </c>
      <c r="G49" s="42">
        <f>SUM(D49:F49)</f>
        <v>1650409.916</v>
      </c>
      <c r="H49" s="45"/>
      <c r="I49" s="45"/>
    </row>
    <row r="50" spans="2:9" ht="12.75" customHeight="1" x14ac:dyDescent="0.2">
      <c r="B50" s="112" t="s">
        <v>66</v>
      </c>
      <c r="C50" s="113"/>
      <c r="D50" s="114">
        <v>80</v>
      </c>
      <c r="E50" s="115"/>
      <c r="F50" s="116"/>
      <c r="G50" s="28"/>
    </row>
    <row r="51" spans="2:9" x14ac:dyDescent="0.2">
      <c r="F51" s="34"/>
      <c r="G51" s="34"/>
    </row>
    <row r="52" spans="2:9" ht="18" customHeight="1" x14ac:dyDescent="0.2">
      <c r="B52" s="117" t="s">
        <v>3</v>
      </c>
      <c r="C52" s="118"/>
      <c r="D52" s="118"/>
      <c r="E52" s="118"/>
      <c r="F52" s="118"/>
      <c r="G52" s="118"/>
      <c r="H52" s="118"/>
      <c r="I52" s="118"/>
    </row>
    <row r="53" spans="2:9" ht="25.5" x14ac:dyDescent="0.2">
      <c r="B53" s="27" t="s">
        <v>1</v>
      </c>
      <c r="C53" s="27" t="s">
        <v>37</v>
      </c>
      <c r="D53" s="27" t="s">
        <v>31</v>
      </c>
      <c r="E53" s="27" t="s">
        <v>38</v>
      </c>
      <c r="F53" s="28" t="s">
        <v>42</v>
      </c>
      <c r="G53" s="27" t="s">
        <v>43</v>
      </c>
      <c r="H53" s="27" t="s">
        <v>2</v>
      </c>
      <c r="I53" s="27" t="s">
        <v>0</v>
      </c>
    </row>
    <row r="54" spans="2:9" x14ac:dyDescent="0.2">
      <c r="B54" s="27" t="s">
        <v>44</v>
      </c>
      <c r="C54" s="14">
        <v>43489</v>
      </c>
      <c r="D54" s="27" t="s">
        <v>54</v>
      </c>
      <c r="E54" s="27">
        <v>1</v>
      </c>
      <c r="F54" s="29">
        <f>D43</f>
        <v>8154000</v>
      </c>
      <c r="G54" s="31">
        <f>F54*0.5</f>
        <v>4077000</v>
      </c>
      <c r="H54" s="27"/>
      <c r="I54" s="27"/>
    </row>
    <row r="55" spans="2:9" x14ac:dyDescent="0.2">
      <c r="B55" s="27"/>
      <c r="C55" s="27"/>
      <c r="D55" s="27" t="s">
        <v>39</v>
      </c>
      <c r="E55" s="27">
        <v>18</v>
      </c>
      <c r="F55" s="29">
        <f>F43</f>
        <v>98049.58</v>
      </c>
      <c r="G55" s="31">
        <f>F44</f>
        <v>49024.79</v>
      </c>
      <c r="H55" s="27"/>
      <c r="I55" s="27"/>
    </row>
    <row r="56" spans="2:9" x14ac:dyDescent="0.2">
      <c r="B56" s="27"/>
      <c r="C56" s="10" t="s">
        <v>40</v>
      </c>
      <c r="D56" s="10"/>
      <c r="E56" s="10">
        <f>SUM(E54:E55)</f>
        <v>19</v>
      </c>
      <c r="F56" s="30">
        <f>SUM(F54:F55)</f>
        <v>8252049.5800000001</v>
      </c>
      <c r="G56" s="32">
        <f>SUM(G54:G55)</f>
        <v>4126024.79</v>
      </c>
      <c r="H56" s="27"/>
      <c r="I56" s="27"/>
    </row>
    <row r="57" spans="2:9" x14ac:dyDescent="0.2">
      <c r="B57" s="27" t="s">
        <v>45</v>
      </c>
      <c r="C57" s="14">
        <v>43514</v>
      </c>
      <c r="D57" s="27" t="s">
        <v>54</v>
      </c>
      <c r="E57" s="27">
        <v>1</v>
      </c>
      <c r="F57" s="29">
        <f>D48</f>
        <v>8154000</v>
      </c>
      <c r="G57" s="31">
        <f>F57*0.2</f>
        <v>1630800</v>
      </c>
      <c r="H57" s="27"/>
      <c r="I57" s="27"/>
    </row>
    <row r="58" spans="2:9" x14ac:dyDescent="0.2">
      <c r="B58" s="27"/>
      <c r="C58" s="27"/>
      <c r="D58" s="27" t="s">
        <v>39</v>
      </c>
      <c r="E58" s="27">
        <v>18</v>
      </c>
      <c r="F58" s="29">
        <f>F48</f>
        <v>98049.58</v>
      </c>
      <c r="G58" s="31">
        <f>F58*0.2</f>
        <v>19609.916000000001</v>
      </c>
      <c r="H58" s="27"/>
      <c r="I58" s="27"/>
    </row>
    <row r="59" spans="2:9" x14ac:dyDescent="0.2">
      <c r="B59" s="27"/>
      <c r="C59" s="10" t="s">
        <v>40</v>
      </c>
      <c r="D59" s="10"/>
      <c r="E59" s="10">
        <f>SUM(E57:E58)</f>
        <v>19</v>
      </c>
      <c r="F59" s="30">
        <v>2522516.62</v>
      </c>
      <c r="G59" s="32">
        <f>SUM(G57:G58)</f>
        <v>1650409.916</v>
      </c>
      <c r="H59" s="27" t="s">
        <v>85</v>
      </c>
      <c r="I59" s="27"/>
    </row>
    <row r="60" spans="2:9" x14ac:dyDescent="0.2">
      <c r="F60" s="34"/>
    </row>
    <row r="61" spans="2:9" ht="13.5" thickBot="1" x14ac:dyDescent="0.25"/>
    <row r="62" spans="2:9" x14ac:dyDescent="0.2">
      <c r="C62" s="102" t="s">
        <v>82</v>
      </c>
      <c r="D62" s="103"/>
      <c r="E62" s="103"/>
      <c r="F62" s="103"/>
      <c r="G62" s="103" t="s">
        <v>83</v>
      </c>
      <c r="H62" s="104"/>
    </row>
    <row r="63" spans="2:9" x14ac:dyDescent="0.2">
      <c r="C63" s="105" t="s">
        <v>3</v>
      </c>
      <c r="D63" s="106"/>
      <c r="E63" s="106"/>
      <c r="F63" s="106"/>
      <c r="G63" s="106"/>
      <c r="H63" s="107"/>
    </row>
    <row r="64" spans="2:9" ht="38.25" x14ac:dyDescent="0.2">
      <c r="C64" s="87" t="s">
        <v>1</v>
      </c>
      <c r="D64" s="86" t="s">
        <v>70</v>
      </c>
      <c r="E64" s="86" t="s">
        <v>84</v>
      </c>
      <c r="F64" s="86" t="s">
        <v>79</v>
      </c>
      <c r="G64" s="86" t="s">
        <v>2</v>
      </c>
      <c r="H64" s="88" t="s">
        <v>0</v>
      </c>
    </row>
    <row r="65" spans="3:8" ht="13.5" thickBot="1" x14ac:dyDescent="0.25">
      <c r="C65" s="89">
        <v>1</v>
      </c>
      <c r="D65" s="90">
        <v>43861</v>
      </c>
      <c r="E65" s="93">
        <f>G57</f>
        <v>1630800</v>
      </c>
      <c r="F65" s="94">
        <f>E65/2</f>
        <v>815400</v>
      </c>
      <c r="G65" s="92" t="s">
        <v>85</v>
      </c>
      <c r="H65" s="91"/>
    </row>
    <row r="67" spans="3:8" ht="13.5" thickBot="1" x14ac:dyDescent="0.25"/>
    <row r="68" spans="3:8" x14ac:dyDescent="0.2">
      <c r="C68" s="102" t="s">
        <v>82</v>
      </c>
      <c r="D68" s="103"/>
      <c r="E68" s="103"/>
      <c r="F68" s="103"/>
      <c r="G68" s="103" t="s">
        <v>91</v>
      </c>
      <c r="H68" s="104"/>
    </row>
    <row r="69" spans="3:8" x14ac:dyDescent="0.2">
      <c r="C69" s="105" t="s">
        <v>3</v>
      </c>
      <c r="D69" s="106"/>
      <c r="E69" s="106"/>
      <c r="F69" s="106"/>
      <c r="G69" s="106"/>
      <c r="H69" s="107"/>
    </row>
    <row r="70" spans="3:8" ht="38.25" x14ac:dyDescent="0.2">
      <c r="C70" s="87" t="s">
        <v>1</v>
      </c>
      <c r="D70" s="86" t="s">
        <v>70</v>
      </c>
      <c r="E70" s="86" t="s">
        <v>84</v>
      </c>
      <c r="F70" s="86" t="s">
        <v>79</v>
      </c>
      <c r="G70" s="86" t="s">
        <v>2</v>
      </c>
      <c r="H70" s="88" t="s">
        <v>0</v>
      </c>
    </row>
    <row r="71" spans="3:8" ht="13.5" thickBot="1" x14ac:dyDescent="0.25">
      <c r="C71" s="89">
        <v>1</v>
      </c>
      <c r="D71" s="90">
        <v>43964</v>
      </c>
      <c r="E71" s="93">
        <v>1630800</v>
      </c>
      <c r="F71" s="94">
        <v>326160</v>
      </c>
      <c r="G71" s="92" t="s">
        <v>85</v>
      </c>
      <c r="H71" s="91"/>
    </row>
  </sheetData>
  <mergeCells count="50">
    <mergeCell ref="B5:C5"/>
    <mergeCell ref="D5:G5"/>
    <mergeCell ref="B6:C6"/>
    <mergeCell ref="D6:G6"/>
    <mergeCell ref="B7:C7"/>
    <mergeCell ref="D7:G7"/>
    <mergeCell ref="B2:G2"/>
    <mergeCell ref="B3:C3"/>
    <mergeCell ref="B4:C4"/>
    <mergeCell ref="D4:G4"/>
    <mergeCell ref="D3:G3"/>
    <mergeCell ref="B10:E10"/>
    <mergeCell ref="F10:G10"/>
    <mergeCell ref="B11:G11"/>
    <mergeCell ref="B34:E34"/>
    <mergeCell ref="F34:G34"/>
    <mergeCell ref="B22:E22"/>
    <mergeCell ref="F22:G22"/>
    <mergeCell ref="B35:G35"/>
    <mergeCell ref="B27:G27"/>
    <mergeCell ref="B24:G24"/>
    <mergeCell ref="B26:E26"/>
    <mergeCell ref="F26:G26"/>
    <mergeCell ref="B40:C40"/>
    <mergeCell ref="D40:G40"/>
    <mergeCell ref="D41:G41"/>
    <mergeCell ref="B42:C42"/>
    <mergeCell ref="D42:E42"/>
    <mergeCell ref="B43:C43"/>
    <mergeCell ref="D43:E43"/>
    <mergeCell ref="B44:C44"/>
    <mergeCell ref="D44:E44"/>
    <mergeCell ref="B45:C45"/>
    <mergeCell ref="D45:F45"/>
    <mergeCell ref="D46:G46"/>
    <mergeCell ref="B47:C47"/>
    <mergeCell ref="D47:E47"/>
    <mergeCell ref="B48:C48"/>
    <mergeCell ref="D48:E48"/>
    <mergeCell ref="C68:F68"/>
    <mergeCell ref="G68:H68"/>
    <mergeCell ref="C69:H69"/>
    <mergeCell ref="B49:C49"/>
    <mergeCell ref="D49:E49"/>
    <mergeCell ref="B50:C50"/>
    <mergeCell ref="D50:F50"/>
    <mergeCell ref="B52:I52"/>
    <mergeCell ref="C62:F62"/>
    <mergeCell ref="G62:H62"/>
    <mergeCell ref="C63:H63"/>
  </mergeCells>
  <pageMargins left="0.70866141732283472" right="0.70866141732283472" top="0.74803149606299213" bottom="0.74803149606299213" header="0.31496062992125984" footer="0.31496062992125984"/>
  <pageSetup paperSize="9" scale="51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ПублПаспЗемля</vt:lpstr>
      <vt:lpstr>4.2</vt:lpstr>
      <vt:lpstr>4.3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2020-02-17T11:52:24Z</cp:lastPrinted>
  <dcterms:created xsi:type="dcterms:W3CDTF">2015-10-12T12:03:25Z</dcterms:created>
  <dcterms:modified xsi:type="dcterms:W3CDTF">2020-07-17T09:14:58Z</dcterms:modified>
</cp:coreProperties>
</file>