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5"/>
  </bookViews>
  <sheets>
    <sheet name="ПублПасп1" sheetId="1" r:id="rId1"/>
    <sheet name="ПублПасп2" sheetId="2" r:id="rId2"/>
    <sheet name="ПублПасп3" sheetId="3" r:id="rId3"/>
    <sheet name="ПублПасп4" sheetId="4" r:id="rId4"/>
    <sheet name="ПублПасп5" sheetId="5" r:id="rId5"/>
    <sheet name="Журнал торгів" sheetId="6" r:id="rId6"/>
  </sheets>
  <definedNames/>
  <calcPr fullCalcOnLoad="1"/>
</workbook>
</file>

<file path=xl/sharedStrings.xml><?xml version="1.0" encoding="utf-8"?>
<sst xmlns="http://schemas.openxmlformats.org/spreadsheetml/2006/main" count="207" uniqueCount="63">
  <si>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</si>
  <si>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</si>
  <si>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</si>
  <si>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</si>
  <si>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</si>
  <si>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</si>
  <si>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</si>
  <si>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</si>
  <si>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</si>
  <si>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</si>
  <si>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</si>
  <si>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</si>
  <si>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</si>
  <si>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</si>
  <si>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</si>
  <si>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</si>
  <si>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</si>
  <si>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</si>
  <si>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</si>
  <si>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</si>
  <si>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</si>
  <si>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</si>
  <si>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</si>
  <si>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</si>
  <si>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</si>
  <si>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</si>
  <si>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</si>
  <si>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</si>
  <si>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</si>
  <si>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</si>
  <si>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серія А; код ISIN UA4000149876</t>
  </si>
  <si>
    <t>серія В; код ISIN UA4000149868</t>
  </si>
  <si>
    <t>серія В; код ISIN UA4000149850</t>
  </si>
  <si>
    <t>серія В; код ISIN UA4000149843</t>
  </si>
  <si>
    <t>серія В; код ISIN UA4000150080</t>
  </si>
  <si>
    <t xml:space="preserve">Заборона на здіснення облікових операцій щодо внесення змін до системи депозитарного обліку цінних паперів Емітента, згідно Рішення Національної комісії з цінних паперів та фондового ринку від 17.10 2017 року за № 763 "Щодо зупинення внесення змін до систем депозитарного обліку цінних паперів" </t>
  </si>
  <si>
    <t xml:space="preserve">облігації, іменні дисконтні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</si>
  <si>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</si>
  <si>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</si>
  <si>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</si>
  <si>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F90GL40911 (майнові права, які випливають з цінних паперів (облігації, іменні дисконтні, 166 308 шт., дата погашення 09.12.2022 ТОВ "Сучасний фінансовий сервіс")</t>
  </si>
  <si>
    <t>лот F90GL40912 (майнові права, які випливають з цінних паперів (облігації, іменні дисконтні, 135 082 шт., дата погашення 09.12.2022 ТОВ "КРЕДИТ-ГАРАНТ ЛТД")</t>
  </si>
  <si>
    <t>лот F90GL40893 (майнові права, які випливають з цінних паперів (облігації, іменні дисконтні, 83900 шт., дата погашення 09.12.2022 ТОВ "КОМПАНІЯ "БІЗНЕС ІННОВАЦІЯ")</t>
  </si>
  <si>
    <t>лот F90GL40913 (майнові права, які випливають з цінних паперів (облігації, іменні дисконтні, 166 280 шт шт., дата погашення 09.12.2022 ТОВ "БІЗНЕС НЕРУХОМІСТЬ")</t>
  </si>
  <si>
    <t>лот F90GL40894 (майнові права, які випливають з цінних паперів (облігації, іменні дисконтні, 56168 шт., дата погашення 09.12.2022 ТОВ "АВТО ФІНАНС СЕРВІС")</t>
  </si>
  <si>
    <t>Товариство з обмеженою відповідальністю "Сучасний фінансовий сервіс"</t>
  </si>
  <si>
    <t>Товариство з обмеженою відповідальністью  "Кредит-Гарант ЛТД"</t>
  </si>
  <si>
    <t>Товариство з обмеженою відповідальністью "Компанія "Бізнес Інновації"</t>
  </si>
  <si>
    <t>Товариство з обмеженою відповідальністью "Бізнес Нерухомість"</t>
  </si>
  <si>
    <t>Товариство з обмеженою відповідальністью   "Авто Фінанс Сервіс"</t>
  </si>
  <si>
    <t>лот GL3N519276 (майнові права, які випливають з цінних паперів (облігації, іменні дисконтні, 166 308 шт., дата погашення 09.12.2022, емітент-ТОВ "Сучасний фінансовий сервіс")</t>
  </si>
  <si>
    <t>лот GL3N519276 (майнові права, які випливають з цінних паперів (облігації, іменні дисконтні, 135 082 шт., дата погашення 09.12.2022 ТОВ "КРЕДИТ-ГАРАНТ ЛТД")</t>
  </si>
  <si>
    <t>лот GL3N519276 (майнові права, які випливають з цінних паперів (облігації, іменні дисконтні, 83900 шт., дата погашення 09.12.2022 ТОВ "КОМПАНІЯ "БІЗНЕС ІННОВАЦІЯ")</t>
  </si>
  <si>
    <t>лот GL3N519276 (майнові права, які випливають з цінних паперів (облігації, іменні дисконтні, 166 280 шт шт., дата погашення 09.12.2022 ТОВ "БІЗНЕС НЕРУХОМІСТЬ")</t>
  </si>
  <si>
    <t>лот GL3N519276 (майнові права, які випливають з цінних паперів (облігації, іменні дисконтні, 56168 шт., дата погашення 09.12.2022 ТОВ "АВТО ФІНАНС СЕРВІС")</t>
  </si>
  <si>
    <t>станом на 01.03.2021 року</t>
  </si>
  <si>
    <t>лот GL34N519374 (майнові права, які випливають з цінних паперів (облігації, іменні дисконтні, 166 308 шт., дата погашення 09.12.2022, емітент-ТОВ "Сучасний фінансовий сервіс")</t>
  </si>
  <si>
    <t>лотGL34N519374 (майнові права, які випливають з цінних паперів (облігації, іменні дисконтні, 166 308 шт., дата погашення 09.12.2022, емітент-ТОВ "Сучасний фінансовий сервіс")</t>
  </si>
  <si>
    <t>лот GL34N519374 (майнові права, які випливають з цінних паперів (облігації, іменні дисконтні, 135 082 шт., дата погашення 09.12.2022 ТОВ "КРЕДИТ-ГАРАНТ ЛТД")</t>
  </si>
  <si>
    <t>лот GL34N519374 (майнові права, які випливають з цінних паперів (облігації, іменні дисконтні, 83900 шт., дата погашення 09.12.2022 ТОВ "КОМПАНІЯ "БІЗНЕС ІННОВАЦІЯ")</t>
  </si>
  <si>
    <t>лот GL34N519374 (майнові права, які випливають з цінних паперів (облігації, іменні дисконтні, 166 280 шт шт., дата погашення 09.12.2022 ТОВ "БІЗНЕС НЕРУХОМІСТЬ")</t>
  </si>
  <si>
    <t>лот GL34N519374 (майнові права, які випливають з цінних паперів (облігації, іменні дисконтні, 56168 шт., дата погашення 09.12.2022 ТОВ "АВТО ФІНАНС СЕРВІС")</t>
  </si>
  <si>
    <t>лотGL34N519374 (майнові права, які випливають з цінних паперів (облігації, іменні дисконтні, 56168 шт., дата погашення 09.12.2022 ТОВ "АВТО ФІНАНС СЕРВІС")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</si>
</sst>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  <numFmt numFmtId="19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/>
    </xf>
    <xf numFmtId="180" fontId="0" fillId="0" borderId="11" xfId="61" applyNumberFormat="1" applyFont="1" applyBorder="1" applyAlignment="1">
      <alignment horizontal="center" vertical="center"/>
    </xf>
    <xf numFmtId="9" fontId="0" fillId="0" borderId="11" xfId="4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80" fontId="0" fillId="0" borderId="13" xfId="61" applyNumberFormat="1" applyFont="1" applyBorder="1" applyAlignment="1">
      <alignment horizontal="center" vertical="center"/>
    </xf>
    <xf numFmtId="9" fontId="0" fillId="0" borderId="13" xfId="4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80" fontId="0" fillId="0" borderId="18" xfId="61" applyNumberFormat="1" applyFont="1" applyBorder="1" applyAlignment="1">
      <alignment horizontal="center" vertical="center"/>
    </xf>
    <xf numFmtId="9" fontId="0" fillId="0" borderId="18" xfId="4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95" fontId="0" fillId="0" borderId="13" xfId="61" applyNumberFormat="1" applyFont="1" applyBorder="1" applyAlignment="1">
      <alignment horizontal="center" vertical="center"/>
    </xf>
    <xf numFmtId="195" fontId="0" fillId="0" borderId="10" xfId="61" applyNumberFormat="1" applyFont="1" applyBorder="1" applyAlignment="1">
      <alignment horizontal="center" vertical="center"/>
    </xf>
    <xf numFmtId="195" fontId="0" fillId="0" borderId="18" xfId="61" applyNumberFormat="1" applyFont="1" applyBorder="1" applyAlignment="1">
      <alignment horizontal="center" vertical="center"/>
    </xf>
    <xf numFmtId="195" fontId="0" fillId="0" borderId="11" xfId="61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2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horizontal="right"/>
    </xf>
    <xf numFmtId="4" fontId="41" fillId="0" borderId="24" xfId="0" applyNumberFormat="1" applyFont="1" applyFill="1" applyBorder="1" applyAlignment="1">
      <alignment horizontal="right"/>
    </xf>
    <xf numFmtId="4" fontId="41" fillId="0" borderId="25" xfId="0" applyNumberFormat="1" applyFont="1" applyFill="1" applyBorder="1" applyAlignment="1">
      <alignment horizontal="right"/>
    </xf>
    <xf numFmtId="4" fontId="40" fillId="0" borderId="23" xfId="0" applyNumberFormat="1" applyFont="1" applyFill="1" applyBorder="1" applyAlignment="1">
      <alignment horizontal="center" wrapText="1"/>
    </xf>
    <xf numFmtId="4" fontId="40" fillId="0" borderId="24" xfId="0" applyNumberFormat="1" applyFont="1" applyFill="1" applyBorder="1" applyAlignment="1">
      <alignment horizontal="center" wrapText="1"/>
    </xf>
    <xf numFmtId="4" fontId="40" fillId="0" borderId="25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95" fontId="0" fillId="0" borderId="22" xfId="61" applyNumberFormat="1" applyFont="1" applyBorder="1" applyAlignment="1">
      <alignment horizontal="center" vertical="center"/>
    </xf>
    <xf numFmtId="9" fontId="0" fillId="0" borderId="22" xfId="41" applyFont="1" applyBorder="1" applyAlignment="1">
      <alignment horizontal="center" vertical="center"/>
    </xf>
    <xf numFmtId="180" fontId="0" fillId="0" borderId="22" xfId="6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80" fontId="0" fillId="0" borderId="11" xfId="61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50" t="s">
        <v>10</v>
      </c>
      <c r="B1" s="50"/>
      <c r="C1" s="50"/>
      <c r="D1" s="50"/>
    </row>
    <row r="2" spans="1:4" ht="15">
      <c r="A2" s="1" t="s">
        <v>0</v>
      </c>
      <c r="B2" s="51" t="s">
        <v>27</v>
      </c>
      <c r="C2" s="51"/>
      <c r="D2" s="51"/>
    </row>
    <row r="3" spans="1:4" ht="15">
      <c r="A3" s="1" t="s">
        <v>1</v>
      </c>
      <c r="B3" s="52" t="s">
        <v>55</v>
      </c>
      <c r="C3" s="52"/>
      <c r="D3" s="52"/>
    </row>
    <row r="4" spans="1:4" ht="15">
      <c r="A4" s="9" t="s">
        <v>2</v>
      </c>
      <c r="B4" s="53">
        <v>42675</v>
      </c>
      <c r="C4" s="53"/>
      <c r="D4" s="53"/>
    </row>
    <row r="5" spans="1:4" ht="28.5">
      <c r="A5" s="9" t="s">
        <v>20</v>
      </c>
      <c r="B5" s="54">
        <f>6375109.95+4702666.05</f>
        <v>11077776</v>
      </c>
      <c r="C5" s="55"/>
      <c r="D5" s="56"/>
    </row>
    <row r="6" spans="1:4" ht="45.75" customHeight="1">
      <c r="A6" s="8" t="s">
        <v>11</v>
      </c>
      <c r="B6" s="57" t="s">
        <v>29</v>
      </c>
      <c r="C6" s="58"/>
      <c r="D6" s="59"/>
    </row>
    <row r="7" spans="1:4" ht="15">
      <c r="A7" s="7"/>
      <c r="B7" s="17"/>
      <c r="C7" s="17"/>
      <c r="D7" s="17"/>
    </row>
    <row r="8" spans="1:4" ht="15">
      <c r="A8" s="7"/>
      <c r="B8" s="17"/>
      <c r="C8" s="17"/>
      <c r="D8" s="17"/>
    </row>
    <row r="9" spans="1:4" ht="45">
      <c r="A9" s="2" t="s">
        <v>12</v>
      </c>
      <c r="B9" s="18" t="s">
        <v>45</v>
      </c>
      <c r="C9" s="17"/>
      <c r="D9" s="17"/>
    </row>
    <row r="10" spans="1:4" ht="15">
      <c r="A10" s="2" t="s">
        <v>13</v>
      </c>
      <c r="B10" s="19">
        <v>37039358</v>
      </c>
      <c r="C10" s="17"/>
      <c r="D10" s="17"/>
    </row>
    <row r="11" spans="1:4" ht="17.25" customHeight="1">
      <c r="A11" s="2" t="s">
        <v>14</v>
      </c>
      <c r="B11" s="18" t="s">
        <v>36</v>
      </c>
      <c r="C11" s="17"/>
      <c r="D11" s="17"/>
    </row>
    <row r="12" spans="1:4" ht="15">
      <c r="A12" s="2" t="s">
        <v>22</v>
      </c>
      <c r="B12" s="18" t="s">
        <v>30</v>
      </c>
      <c r="C12" s="17"/>
      <c r="D12" s="17"/>
    </row>
    <row r="13" spans="1:4" ht="15">
      <c r="A13" s="2" t="s">
        <v>15</v>
      </c>
      <c r="B13" s="20">
        <f>95708+70600</f>
        <v>166308</v>
      </c>
      <c r="C13" s="17"/>
      <c r="D13" s="17"/>
    </row>
    <row r="14" spans="1:4" ht="15">
      <c r="A14" s="2" t="s">
        <v>16</v>
      </c>
      <c r="B14" s="21">
        <v>1000</v>
      </c>
      <c r="C14" s="17"/>
      <c r="D14" s="17"/>
    </row>
    <row r="15" spans="1:4" ht="15">
      <c r="A15" s="2" t="s">
        <v>17</v>
      </c>
      <c r="B15" s="21">
        <f>B13*B14</f>
        <v>166308000</v>
      </c>
      <c r="C15" s="17"/>
      <c r="D15" s="17"/>
    </row>
    <row r="16" spans="1:4" ht="15">
      <c r="A16" s="2" t="s">
        <v>18</v>
      </c>
      <c r="B16" s="21">
        <f>85720733.17+62919143.23</f>
        <v>148639876.4</v>
      </c>
      <c r="C16" s="17"/>
      <c r="D16" s="17"/>
    </row>
    <row r="17" spans="1:4" ht="15">
      <c r="A17" s="2" t="s">
        <v>23</v>
      </c>
      <c r="B17" s="22">
        <v>44904</v>
      </c>
      <c r="C17" s="17"/>
      <c r="D17" s="17"/>
    </row>
    <row r="18" spans="1:4" ht="15">
      <c r="A18" s="2" t="s">
        <v>21</v>
      </c>
      <c r="B18" s="21">
        <f>B5</f>
        <v>11077776</v>
      </c>
      <c r="C18" s="17"/>
      <c r="D18" s="17"/>
    </row>
    <row r="19" spans="1:4" ht="30">
      <c r="A19" s="2" t="s">
        <v>24</v>
      </c>
      <c r="B19" s="18" t="s">
        <v>28</v>
      </c>
      <c r="C19" s="17"/>
      <c r="D19" s="17"/>
    </row>
    <row r="20" spans="1:4" ht="127.5" customHeight="1">
      <c r="A20" s="2" t="s">
        <v>19</v>
      </c>
      <c r="B20" s="18" t="s">
        <v>35</v>
      </c>
      <c r="C20" s="17"/>
      <c r="D20" s="17"/>
    </row>
    <row r="21" spans="1:4" ht="30">
      <c r="A21" s="2" t="s">
        <v>25</v>
      </c>
      <c r="B21" s="21">
        <f>685765.87+503353.15</f>
        <v>1189119.02</v>
      </c>
      <c r="C21" s="17"/>
      <c r="D21" s="17"/>
    </row>
    <row r="22" spans="2:4" ht="15">
      <c r="B22" s="23"/>
      <c r="C22" s="23"/>
      <c r="D22" s="23"/>
    </row>
    <row r="23" spans="1:4" ht="30">
      <c r="A23" s="1" t="s">
        <v>26</v>
      </c>
      <c r="B23" s="24" t="s">
        <v>37</v>
      </c>
      <c r="C23" s="16" t="s">
        <v>38</v>
      </c>
      <c r="D23" s="23"/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23" customWidth="1"/>
    <col min="3" max="3" width="33.7109375" style="23" customWidth="1"/>
    <col min="4" max="4" width="31.140625" style="23" customWidth="1"/>
    <col min="5" max="5" width="9.140625" style="23" customWidth="1"/>
  </cols>
  <sheetData>
    <row r="1" spans="1:4" ht="15">
      <c r="A1" s="50" t="s">
        <v>10</v>
      </c>
      <c r="B1" s="50"/>
      <c r="C1" s="50"/>
      <c r="D1" s="50"/>
    </row>
    <row r="2" spans="1:4" ht="15">
      <c r="A2" s="1" t="s">
        <v>0</v>
      </c>
      <c r="B2" s="51" t="s">
        <v>27</v>
      </c>
      <c r="C2" s="51"/>
      <c r="D2" s="51"/>
    </row>
    <row r="3" spans="1:4" ht="15">
      <c r="A3" s="1" t="s">
        <v>1</v>
      </c>
      <c r="B3" s="52" t="s">
        <v>55</v>
      </c>
      <c r="C3" s="52"/>
      <c r="D3" s="52"/>
    </row>
    <row r="4" spans="1:4" ht="15">
      <c r="A4" s="9" t="s">
        <v>2</v>
      </c>
      <c r="B4" s="53">
        <v>42675</v>
      </c>
      <c r="C4" s="53"/>
      <c r="D4" s="53"/>
    </row>
    <row r="5" spans="1:4" ht="28.5">
      <c r="A5" s="9" t="s">
        <v>20</v>
      </c>
      <c r="B5" s="54">
        <f>4901206.53+2016342.47</f>
        <v>6917549</v>
      </c>
      <c r="C5" s="55"/>
      <c r="D5" s="56"/>
    </row>
    <row r="6" spans="1:4" ht="45.75" customHeight="1">
      <c r="A6" s="8" t="s">
        <v>11</v>
      </c>
      <c r="B6" s="57" t="s">
        <v>29</v>
      </c>
      <c r="C6" s="58"/>
      <c r="D6" s="59"/>
    </row>
    <row r="7" spans="1:4" ht="15">
      <c r="A7" s="7"/>
      <c r="B7" s="17"/>
      <c r="C7" s="17"/>
      <c r="D7" s="17"/>
    </row>
    <row r="8" spans="1:4" ht="15">
      <c r="A8" s="7"/>
      <c r="B8" s="17"/>
      <c r="C8" s="17"/>
      <c r="D8" s="17"/>
    </row>
    <row r="9" spans="1:4" ht="45">
      <c r="A9" s="2" t="s">
        <v>12</v>
      </c>
      <c r="B9" s="18" t="s">
        <v>46</v>
      </c>
      <c r="C9" s="17"/>
      <c r="D9" s="17"/>
    </row>
    <row r="10" spans="1:4" ht="15">
      <c r="A10" s="2" t="s">
        <v>13</v>
      </c>
      <c r="B10" s="19">
        <v>35548589</v>
      </c>
      <c r="C10" s="17"/>
      <c r="D10" s="17"/>
    </row>
    <row r="11" spans="1:4" ht="17.25" customHeight="1">
      <c r="A11" s="2" t="s">
        <v>14</v>
      </c>
      <c r="B11" s="18" t="s">
        <v>36</v>
      </c>
      <c r="C11" s="17"/>
      <c r="D11" s="17"/>
    </row>
    <row r="12" spans="1:4" ht="15">
      <c r="A12" s="2" t="s">
        <v>22</v>
      </c>
      <c r="B12" s="18" t="s">
        <v>31</v>
      </c>
      <c r="C12" s="17"/>
      <c r="D12" s="17"/>
    </row>
    <row r="13" spans="1:4" ht="15">
      <c r="A13" s="2" t="s">
        <v>15</v>
      </c>
      <c r="B13" s="20">
        <f>95708+39374</f>
        <v>135082</v>
      </c>
      <c r="C13" s="17"/>
      <c r="D13" s="17"/>
    </row>
    <row r="14" spans="1:4" ht="15">
      <c r="A14" s="2" t="s">
        <v>16</v>
      </c>
      <c r="B14" s="21">
        <v>1000</v>
      </c>
      <c r="C14" s="17"/>
      <c r="D14" s="17"/>
    </row>
    <row r="15" spans="1:4" ht="15">
      <c r="A15" s="2" t="s">
        <v>17</v>
      </c>
      <c r="B15" s="21">
        <f>B13*B14</f>
        <v>135082000</v>
      </c>
      <c r="C15" s="17"/>
      <c r="D15" s="17"/>
    </row>
    <row r="16" spans="1:4" ht="15">
      <c r="A16" s="2" t="s">
        <v>18</v>
      </c>
      <c r="B16" s="21">
        <f>85719776.09+35012875.87</f>
        <v>120732651.96000001</v>
      </c>
      <c r="C16" s="17"/>
      <c r="D16" s="17"/>
    </row>
    <row r="17" spans="1:4" ht="15">
      <c r="A17" s="2" t="s">
        <v>23</v>
      </c>
      <c r="B17" s="22">
        <v>44904</v>
      </c>
      <c r="C17" s="17"/>
      <c r="D17" s="17"/>
    </row>
    <row r="18" spans="1:4" ht="15">
      <c r="A18" s="2" t="s">
        <v>21</v>
      </c>
      <c r="B18" s="21">
        <f>B5</f>
        <v>6917549</v>
      </c>
      <c r="C18" s="17"/>
      <c r="D18" s="17"/>
    </row>
    <row r="19" spans="1:4" ht="30">
      <c r="A19" s="2" t="s">
        <v>24</v>
      </c>
      <c r="B19" s="18" t="s">
        <v>28</v>
      </c>
      <c r="C19" s="17"/>
      <c r="D19" s="17"/>
    </row>
    <row r="20" spans="1:4" ht="124.5" customHeight="1">
      <c r="A20" s="2" t="s">
        <v>19</v>
      </c>
      <c r="B20" s="18" t="s">
        <v>35</v>
      </c>
      <c r="C20" s="17"/>
      <c r="D20" s="17"/>
    </row>
    <row r="21" spans="1:4" ht="30">
      <c r="A21" s="2" t="s">
        <v>25</v>
      </c>
      <c r="B21" s="21">
        <f>685758.21+280103.01</f>
        <v>965861.22</v>
      </c>
      <c r="C21" s="17"/>
      <c r="D21" s="17"/>
    </row>
    <row r="23" spans="1:3" ht="30">
      <c r="A23" s="1" t="s">
        <v>26</v>
      </c>
      <c r="B23" s="24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23" customWidth="1"/>
    <col min="3" max="3" width="33.7109375" style="23" customWidth="1"/>
    <col min="4" max="4" width="31.140625" style="23" customWidth="1"/>
  </cols>
  <sheetData>
    <row r="1" spans="1:4" ht="15">
      <c r="A1" s="50" t="s">
        <v>10</v>
      </c>
      <c r="B1" s="50"/>
      <c r="C1" s="50"/>
      <c r="D1" s="50"/>
    </row>
    <row r="2" spans="1:4" ht="15">
      <c r="A2" s="1" t="s">
        <v>0</v>
      </c>
      <c r="B2" s="51" t="s">
        <v>27</v>
      </c>
      <c r="C2" s="51"/>
      <c r="D2" s="51"/>
    </row>
    <row r="3" spans="1:4" ht="15">
      <c r="A3" s="1" t="s">
        <v>1</v>
      </c>
      <c r="B3" s="52" t="s">
        <v>55</v>
      </c>
      <c r="C3" s="52"/>
      <c r="D3" s="52"/>
    </row>
    <row r="4" spans="1:4" ht="15">
      <c r="A4" s="9" t="s">
        <v>2</v>
      </c>
      <c r="B4" s="53">
        <v>42675</v>
      </c>
      <c r="C4" s="53"/>
      <c r="D4" s="53"/>
    </row>
    <row r="5" spans="1:4" ht="28.5">
      <c r="A5" s="9" t="s">
        <v>20</v>
      </c>
      <c r="B5" s="54">
        <v>4296519</v>
      </c>
      <c r="C5" s="55"/>
      <c r="D5" s="56"/>
    </row>
    <row r="6" spans="1:4" ht="45.75" customHeight="1">
      <c r="A6" s="8" t="s">
        <v>11</v>
      </c>
      <c r="B6" s="57" t="s">
        <v>29</v>
      </c>
      <c r="C6" s="58"/>
      <c r="D6" s="59"/>
    </row>
    <row r="7" spans="1:4" ht="15">
      <c r="A7" s="7"/>
      <c r="B7" s="17"/>
      <c r="C7" s="17"/>
      <c r="D7" s="17"/>
    </row>
    <row r="8" spans="1:4" ht="15">
      <c r="A8" s="7"/>
      <c r="B8" s="17"/>
      <c r="C8" s="17"/>
      <c r="D8" s="17"/>
    </row>
    <row r="9" spans="1:4" ht="45">
      <c r="A9" s="2" t="s">
        <v>12</v>
      </c>
      <c r="B9" s="18" t="s">
        <v>47</v>
      </c>
      <c r="C9" s="17"/>
      <c r="D9" s="17"/>
    </row>
    <row r="10" spans="1:4" ht="15">
      <c r="A10" s="2" t="s">
        <v>13</v>
      </c>
      <c r="B10" s="19">
        <v>37175969</v>
      </c>
      <c r="C10" s="17"/>
      <c r="D10" s="17"/>
    </row>
    <row r="11" spans="1:4" ht="15" customHeight="1">
      <c r="A11" s="2" t="s">
        <v>14</v>
      </c>
      <c r="B11" s="18" t="s">
        <v>36</v>
      </c>
      <c r="C11" s="17"/>
      <c r="D11" s="17"/>
    </row>
    <row r="12" spans="1:4" ht="15">
      <c r="A12" s="2" t="s">
        <v>22</v>
      </c>
      <c r="B12" s="18" t="s">
        <v>32</v>
      </c>
      <c r="C12" s="17"/>
      <c r="D12" s="17"/>
    </row>
    <row r="13" spans="1:4" ht="15">
      <c r="A13" s="2" t="s">
        <v>15</v>
      </c>
      <c r="B13" s="20">
        <v>83900</v>
      </c>
      <c r="C13" s="17"/>
      <c r="D13" s="17"/>
    </row>
    <row r="14" spans="1:4" ht="15">
      <c r="A14" s="2" t="s">
        <v>16</v>
      </c>
      <c r="B14" s="21">
        <v>1000</v>
      </c>
      <c r="C14" s="17"/>
      <c r="D14" s="17"/>
    </row>
    <row r="15" spans="1:4" ht="15">
      <c r="A15" s="2" t="s">
        <v>17</v>
      </c>
      <c r="B15" s="21">
        <f>B13*B14</f>
        <v>83900000</v>
      </c>
      <c r="C15" s="17"/>
      <c r="D15" s="17"/>
    </row>
    <row r="16" spans="1:4" ht="15">
      <c r="A16" s="2" t="s">
        <v>18</v>
      </c>
      <c r="B16" s="21">
        <v>75062152.77</v>
      </c>
      <c r="C16" s="17"/>
      <c r="D16" s="17"/>
    </row>
    <row r="17" spans="1:4" ht="15">
      <c r="A17" s="2" t="s">
        <v>23</v>
      </c>
      <c r="B17" s="22">
        <v>44904</v>
      </c>
      <c r="C17" s="17"/>
      <c r="D17" s="17"/>
    </row>
    <row r="18" spans="1:4" ht="15">
      <c r="A18" s="2" t="s">
        <v>21</v>
      </c>
      <c r="B18" s="21">
        <f>B5</f>
        <v>4296519</v>
      </c>
      <c r="C18" s="17"/>
      <c r="D18" s="17"/>
    </row>
    <row r="19" spans="1:4" ht="30">
      <c r="A19" s="2" t="s">
        <v>24</v>
      </c>
      <c r="B19" s="18" t="s">
        <v>28</v>
      </c>
      <c r="C19" s="17"/>
      <c r="D19" s="17"/>
    </row>
    <row r="20" spans="1:4" ht="124.5" customHeight="1">
      <c r="A20" s="2" t="s">
        <v>19</v>
      </c>
      <c r="B20" s="18" t="s">
        <v>35</v>
      </c>
      <c r="C20" s="17"/>
      <c r="D20" s="17"/>
    </row>
    <row r="21" spans="1:4" ht="30">
      <c r="A21" s="2" t="s">
        <v>25</v>
      </c>
      <c r="B21" s="21">
        <v>600497.22</v>
      </c>
      <c r="C21" s="17"/>
      <c r="D21" s="17"/>
    </row>
    <row r="23" spans="1:3" ht="30">
      <c r="A23" s="1" t="s">
        <v>26</v>
      </c>
      <c r="B23" s="24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9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23" customWidth="1"/>
    <col min="3" max="3" width="33.7109375" style="23" customWidth="1"/>
    <col min="4" max="4" width="31.140625" style="23" customWidth="1"/>
  </cols>
  <sheetData>
    <row r="1" spans="1:4" ht="15">
      <c r="A1" s="50" t="s">
        <v>10</v>
      </c>
      <c r="B1" s="50"/>
      <c r="C1" s="50"/>
      <c r="D1" s="50"/>
    </row>
    <row r="2" spans="1:4" ht="15">
      <c r="A2" s="1" t="s">
        <v>0</v>
      </c>
      <c r="B2" s="51" t="s">
        <v>27</v>
      </c>
      <c r="C2" s="51"/>
      <c r="D2" s="51"/>
    </row>
    <row r="3" spans="1:4" ht="15">
      <c r="A3" s="1" t="s">
        <v>1</v>
      </c>
      <c r="B3" s="52" t="s">
        <v>55</v>
      </c>
      <c r="C3" s="52"/>
      <c r="D3" s="52"/>
    </row>
    <row r="4" spans="1:4" ht="15">
      <c r="A4" s="9" t="s">
        <v>2</v>
      </c>
      <c r="B4" s="53">
        <v>42675</v>
      </c>
      <c r="C4" s="53"/>
      <c r="D4" s="53"/>
    </row>
    <row r="5" spans="1:4" ht="28.5">
      <c r="A5" s="9" t="s">
        <v>20</v>
      </c>
      <c r="B5" s="54">
        <f>4901206.8+3613992.2</f>
        <v>8515199</v>
      </c>
      <c r="C5" s="55"/>
      <c r="D5" s="56"/>
    </row>
    <row r="6" spans="1:4" ht="45.75" customHeight="1">
      <c r="A6" s="8" t="s">
        <v>11</v>
      </c>
      <c r="B6" s="57" t="s">
        <v>29</v>
      </c>
      <c r="C6" s="58"/>
      <c r="D6" s="59"/>
    </row>
    <row r="7" spans="1:4" ht="15">
      <c r="A7" s="7"/>
      <c r="B7" s="17"/>
      <c r="C7" s="17"/>
      <c r="D7" s="17"/>
    </row>
    <row r="8" spans="1:4" ht="15">
      <c r="A8" s="7"/>
      <c r="B8" s="17"/>
      <c r="C8" s="17"/>
      <c r="D8" s="17"/>
    </row>
    <row r="9" spans="1:4" ht="30">
      <c r="A9" s="2" t="s">
        <v>12</v>
      </c>
      <c r="B9" s="18" t="s">
        <v>48</v>
      </c>
      <c r="C9" s="17"/>
      <c r="D9" s="17"/>
    </row>
    <row r="10" spans="1:4" ht="15">
      <c r="A10" s="2" t="s">
        <v>13</v>
      </c>
      <c r="B10" s="19">
        <v>37037319</v>
      </c>
      <c r="C10" s="17"/>
      <c r="D10" s="17"/>
    </row>
    <row r="11" spans="1:4" ht="15" customHeight="1">
      <c r="A11" s="2" t="s">
        <v>14</v>
      </c>
      <c r="B11" s="18" t="s">
        <v>36</v>
      </c>
      <c r="C11" s="17"/>
      <c r="D11" s="17"/>
    </row>
    <row r="12" spans="1:4" ht="15">
      <c r="A12" s="2" t="s">
        <v>22</v>
      </c>
      <c r="B12" s="18" t="s">
        <v>33</v>
      </c>
      <c r="C12" s="17"/>
      <c r="D12" s="17"/>
    </row>
    <row r="13" spans="1:4" ht="15">
      <c r="A13" s="2" t="s">
        <v>15</v>
      </c>
      <c r="B13" s="20">
        <f>95708+70572</f>
        <v>166280</v>
      </c>
      <c r="C13" s="17"/>
      <c r="D13" s="17"/>
    </row>
    <row r="14" spans="1:4" ht="15">
      <c r="A14" s="2" t="s">
        <v>16</v>
      </c>
      <c r="B14" s="21">
        <v>1000</v>
      </c>
      <c r="C14" s="17"/>
      <c r="D14" s="17"/>
    </row>
    <row r="15" spans="1:4" ht="15">
      <c r="A15" s="2" t="s">
        <v>17</v>
      </c>
      <c r="B15" s="21">
        <f>B13*B14</f>
        <v>166280000</v>
      </c>
      <c r="C15" s="17"/>
      <c r="D15" s="17"/>
    </row>
    <row r="16" spans="1:4" ht="15">
      <c r="A16" s="2" t="s">
        <v>18</v>
      </c>
      <c r="B16" s="21">
        <f>85415237.62+63198660.4</f>
        <v>148613898.02</v>
      </c>
      <c r="C16" s="17"/>
      <c r="D16" s="17"/>
    </row>
    <row r="17" spans="1:4" ht="15">
      <c r="A17" s="2" t="s">
        <v>23</v>
      </c>
      <c r="B17" s="22">
        <v>44904</v>
      </c>
      <c r="C17" s="17"/>
      <c r="D17" s="17"/>
    </row>
    <row r="18" spans="1:4" ht="15">
      <c r="A18" s="2" t="s">
        <v>21</v>
      </c>
      <c r="B18" s="21">
        <f>B5</f>
        <v>8515199</v>
      </c>
      <c r="C18" s="17"/>
      <c r="D18" s="17"/>
    </row>
    <row r="19" spans="1:4" ht="30">
      <c r="A19" s="2" t="s">
        <v>24</v>
      </c>
      <c r="B19" s="18" t="s">
        <v>28</v>
      </c>
      <c r="C19" s="17"/>
      <c r="D19" s="17"/>
    </row>
    <row r="20" spans="1:4" ht="125.25" customHeight="1">
      <c r="A20" s="2" t="s">
        <v>19</v>
      </c>
      <c r="B20" s="18" t="s">
        <v>35</v>
      </c>
      <c r="C20" s="17"/>
      <c r="D20" s="17"/>
    </row>
    <row r="21" spans="1:4" ht="30">
      <c r="A21" s="2" t="s">
        <v>25</v>
      </c>
      <c r="B21" s="21">
        <f>683321.9+505589.28</f>
        <v>1188911.1800000002</v>
      </c>
      <c r="C21" s="17"/>
      <c r="D21" s="17"/>
    </row>
    <row r="23" spans="1:3" ht="30">
      <c r="A23" s="1" t="s">
        <v>26</v>
      </c>
      <c r="B23" s="24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3">
      <selection activeCell="B4" sqref="B4:D4"/>
    </sheetView>
  </sheetViews>
  <sheetFormatPr defaultColWidth="9.140625" defaultRowHeight="15"/>
  <cols>
    <col min="1" max="1" width="40.7109375" style="0" customWidth="1"/>
    <col min="2" max="2" width="38.28125" style="23" customWidth="1"/>
    <col min="3" max="3" width="33.7109375" style="23" customWidth="1"/>
    <col min="4" max="4" width="31.140625" style="23" customWidth="1"/>
  </cols>
  <sheetData>
    <row r="1" spans="1:4" ht="15">
      <c r="A1" s="50" t="s">
        <v>10</v>
      </c>
      <c r="B1" s="50"/>
      <c r="C1" s="50"/>
      <c r="D1" s="50"/>
    </row>
    <row r="2" spans="1:4" ht="15">
      <c r="A2" s="1" t="s">
        <v>0</v>
      </c>
      <c r="B2" s="51" t="s">
        <v>27</v>
      </c>
      <c r="C2" s="51"/>
      <c r="D2" s="51"/>
    </row>
    <row r="3" spans="1:4" ht="15">
      <c r="A3" s="1" t="s">
        <v>1</v>
      </c>
      <c r="B3" s="52" t="s">
        <v>55</v>
      </c>
      <c r="C3" s="52"/>
      <c r="D3" s="52"/>
    </row>
    <row r="4" spans="1:4" ht="15">
      <c r="A4" s="9" t="s">
        <v>2</v>
      </c>
      <c r="B4" s="53">
        <v>42675</v>
      </c>
      <c r="C4" s="53"/>
      <c r="D4" s="53"/>
    </row>
    <row r="5" spans="1:4" ht="28.5">
      <c r="A5" s="9" t="s">
        <v>20</v>
      </c>
      <c r="B5" s="54">
        <f>2873290.4+3072.6</f>
        <v>2876363</v>
      </c>
      <c r="C5" s="55"/>
      <c r="D5" s="56"/>
    </row>
    <row r="6" spans="1:4" ht="45.75" customHeight="1">
      <c r="A6" s="8" t="s">
        <v>11</v>
      </c>
      <c r="B6" s="57" t="s">
        <v>29</v>
      </c>
      <c r="C6" s="58"/>
      <c r="D6" s="59"/>
    </row>
    <row r="7" spans="1:4" ht="15">
      <c r="A7" s="7"/>
      <c r="B7" s="17"/>
      <c r="C7" s="17"/>
      <c r="D7" s="17"/>
    </row>
    <row r="8" spans="1:4" ht="15">
      <c r="A8" s="7"/>
      <c r="B8" s="17"/>
      <c r="C8" s="17"/>
      <c r="D8" s="17"/>
    </row>
    <row r="9" spans="1:4" ht="45">
      <c r="A9" s="2" t="s">
        <v>12</v>
      </c>
      <c r="B9" s="18" t="s">
        <v>49</v>
      </c>
      <c r="C9" s="17"/>
      <c r="D9" s="17"/>
    </row>
    <row r="10" spans="1:4" ht="15">
      <c r="A10" s="2" t="s">
        <v>13</v>
      </c>
      <c r="B10" s="19">
        <v>37037324</v>
      </c>
      <c r="C10" s="17"/>
      <c r="D10" s="17"/>
    </row>
    <row r="11" spans="1:4" ht="16.5" customHeight="1">
      <c r="A11" s="2" t="s">
        <v>14</v>
      </c>
      <c r="B11" s="18" t="s">
        <v>36</v>
      </c>
      <c r="C11" s="17"/>
      <c r="D11" s="17"/>
    </row>
    <row r="12" spans="1:4" ht="15">
      <c r="A12" s="2" t="s">
        <v>22</v>
      </c>
      <c r="B12" s="18" t="s">
        <v>34</v>
      </c>
      <c r="C12" s="17"/>
      <c r="D12" s="17"/>
    </row>
    <row r="13" spans="1:4" ht="15">
      <c r="A13" s="2" t="s">
        <v>15</v>
      </c>
      <c r="B13" s="20">
        <f>56108+60</f>
        <v>56168</v>
      </c>
      <c r="C13" s="17"/>
      <c r="D13" s="17"/>
    </row>
    <row r="14" spans="1:4" ht="15">
      <c r="A14" s="2" t="s">
        <v>16</v>
      </c>
      <c r="B14" s="21">
        <v>1000</v>
      </c>
      <c r="C14" s="17"/>
      <c r="D14" s="17"/>
    </row>
    <row r="15" spans="1:4" ht="15">
      <c r="A15" s="2" t="s">
        <v>17</v>
      </c>
      <c r="B15" s="21">
        <f>B13*B14</f>
        <v>56168000</v>
      </c>
      <c r="C15" s="17"/>
      <c r="D15" s="17"/>
    </row>
    <row r="16" spans="1:4" ht="15">
      <c r="A16" s="2" t="s">
        <v>18</v>
      </c>
      <c r="B16" s="21">
        <f>50118334.91+53624.18</f>
        <v>50171959.089999996</v>
      </c>
      <c r="C16" s="17"/>
      <c r="D16" s="17"/>
    </row>
    <row r="17" spans="1:4" ht="15">
      <c r="A17" s="2" t="s">
        <v>23</v>
      </c>
      <c r="B17" s="22">
        <v>44904</v>
      </c>
      <c r="C17" s="17"/>
      <c r="D17" s="17"/>
    </row>
    <row r="18" spans="1:4" ht="15">
      <c r="A18" s="2" t="s">
        <v>21</v>
      </c>
      <c r="B18" s="21">
        <f>B5</f>
        <v>2876363</v>
      </c>
      <c r="C18" s="17"/>
      <c r="D18" s="17"/>
    </row>
    <row r="19" spans="1:4" ht="30">
      <c r="A19" s="2" t="s">
        <v>24</v>
      </c>
      <c r="B19" s="18" t="s">
        <v>28</v>
      </c>
      <c r="C19" s="17"/>
      <c r="D19" s="17"/>
    </row>
    <row r="20" spans="1:4" ht="120" customHeight="1">
      <c r="A20" s="2" t="s">
        <v>19</v>
      </c>
      <c r="B20" s="18" t="s">
        <v>35</v>
      </c>
      <c r="C20" s="17"/>
      <c r="D20" s="17"/>
    </row>
    <row r="21" spans="1:4" ht="30">
      <c r="A21" s="2" t="s">
        <v>25</v>
      </c>
      <c r="B21" s="21">
        <f>400946.68+428.99</f>
        <v>401375.67</v>
      </c>
      <c r="C21" s="17"/>
      <c r="D21" s="17"/>
    </row>
    <row r="23" spans="1:3" ht="30">
      <c r="A23" s="1" t="s">
        <v>26</v>
      </c>
      <c r="B23" s="24" t="s">
        <v>37</v>
      </c>
      <c r="C23" s="16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25">
      <selection activeCell="F27" sqref="F2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11" customWidth="1"/>
    <col min="7" max="7" width="26.7109375" style="46" customWidth="1"/>
  </cols>
  <sheetData>
    <row r="1" spans="1:6" ht="15">
      <c r="A1" s="60" t="s">
        <v>3</v>
      </c>
      <c r="B1" s="60"/>
      <c r="C1" s="60"/>
      <c r="D1" s="60"/>
      <c r="E1" s="60"/>
      <c r="F1" s="60"/>
    </row>
    <row r="2" spans="1:6" ht="15.75" thickBot="1">
      <c r="A2" s="48" t="s">
        <v>4</v>
      </c>
      <c r="B2" s="48" t="s">
        <v>5</v>
      </c>
      <c r="C2" s="48" t="s">
        <v>6</v>
      </c>
      <c r="D2" s="48" t="s">
        <v>7</v>
      </c>
      <c r="E2" s="48" t="s">
        <v>8</v>
      </c>
      <c r="F2" s="49" t="s">
        <v>9</v>
      </c>
    </row>
    <row r="3" spans="1:7" s="15" customFormat="1" ht="60">
      <c r="A3" s="28">
        <v>1</v>
      </c>
      <c r="B3" s="29">
        <v>43536</v>
      </c>
      <c r="C3" s="42">
        <v>148639876.4</v>
      </c>
      <c r="D3" s="31">
        <v>-0.8</v>
      </c>
      <c r="E3" s="30" t="s">
        <v>39</v>
      </c>
      <c r="F3" s="32" t="s">
        <v>40</v>
      </c>
      <c r="G3" s="47"/>
    </row>
    <row r="4" spans="1:7" s="15" customFormat="1" ht="60">
      <c r="A4" s="33">
        <v>2</v>
      </c>
      <c r="B4" s="12">
        <v>44210</v>
      </c>
      <c r="C4" s="43">
        <f>17144146.63+12583828.65</f>
        <v>29727975.28</v>
      </c>
      <c r="D4" s="13">
        <v>-0.8</v>
      </c>
      <c r="E4" s="14" t="s">
        <v>39</v>
      </c>
      <c r="F4" s="34" t="s">
        <v>50</v>
      </c>
      <c r="G4" s="47"/>
    </row>
    <row r="5" spans="1:7" s="15" customFormat="1" ht="60">
      <c r="A5" s="61">
        <v>3</v>
      </c>
      <c r="B5" s="62">
        <v>44215</v>
      </c>
      <c r="C5" s="63">
        <f>3428829.33+2516765.73</f>
        <v>5945595.0600000005</v>
      </c>
      <c r="D5" s="64">
        <v>-0.8</v>
      </c>
      <c r="E5" s="65" t="s">
        <v>39</v>
      </c>
      <c r="F5" s="66" t="s">
        <v>50</v>
      </c>
      <c r="G5" s="47">
        <f>C5*0.2</f>
        <v>1189119.012</v>
      </c>
    </row>
    <row r="6" spans="1:7" s="15" customFormat="1" ht="60">
      <c r="A6" s="33">
        <v>4</v>
      </c>
      <c r="B6" s="12">
        <v>44257</v>
      </c>
      <c r="C6" s="43">
        <v>1189119.02</v>
      </c>
      <c r="D6" s="13">
        <v>-0.5</v>
      </c>
      <c r="E6" s="14" t="s">
        <v>39</v>
      </c>
      <c r="F6" s="34" t="s">
        <v>56</v>
      </c>
      <c r="G6" s="47"/>
    </row>
    <row r="7" spans="1:7" s="15" customFormat="1" ht="60.75" thickBot="1">
      <c r="A7" s="35">
        <v>5</v>
      </c>
      <c r="B7" s="36">
        <v>44266</v>
      </c>
      <c r="C7" s="44">
        <v>1189119.02</v>
      </c>
      <c r="D7" s="38">
        <v>-0.8</v>
      </c>
      <c r="E7" s="37" t="s">
        <v>39</v>
      </c>
      <c r="F7" s="39" t="s">
        <v>57</v>
      </c>
      <c r="G7" s="47"/>
    </row>
    <row r="8" spans="1:7" s="15" customFormat="1" ht="63" customHeight="1">
      <c r="A8" s="40">
        <v>1</v>
      </c>
      <c r="B8" s="25">
        <v>43536</v>
      </c>
      <c r="C8" s="45">
        <v>120732651.96</v>
      </c>
      <c r="D8" s="27">
        <v>-0.8</v>
      </c>
      <c r="E8" s="26" t="s">
        <v>39</v>
      </c>
      <c r="F8" s="41" t="s">
        <v>41</v>
      </c>
      <c r="G8" s="47"/>
    </row>
    <row r="9" spans="1:7" s="15" customFormat="1" ht="60">
      <c r="A9" s="33">
        <v>2</v>
      </c>
      <c r="B9" s="12">
        <v>44210</v>
      </c>
      <c r="C9" s="43">
        <f>17143955.22+7002575.17</f>
        <v>24146530.39</v>
      </c>
      <c r="D9" s="13">
        <v>-0.8</v>
      </c>
      <c r="E9" s="14" t="s">
        <v>39</v>
      </c>
      <c r="F9" s="34" t="s">
        <v>51</v>
      </c>
      <c r="G9" s="47"/>
    </row>
    <row r="10" spans="1:7" s="15" customFormat="1" ht="60">
      <c r="A10" s="61">
        <v>3</v>
      </c>
      <c r="B10" s="62">
        <v>44215</v>
      </c>
      <c r="C10" s="63">
        <f>3428791.04+1400515.03</f>
        <v>4829306.07</v>
      </c>
      <c r="D10" s="64">
        <v>-0.8</v>
      </c>
      <c r="E10" s="65" t="s">
        <v>39</v>
      </c>
      <c r="F10" s="66" t="s">
        <v>51</v>
      </c>
      <c r="G10" s="47">
        <f>C10*0.2</f>
        <v>965861.2140000002</v>
      </c>
    </row>
    <row r="11" spans="1:7" s="15" customFormat="1" ht="60">
      <c r="A11" s="33">
        <v>4</v>
      </c>
      <c r="B11" s="12">
        <v>44257</v>
      </c>
      <c r="C11" s="43">
        <v>965861.22</v>
      </c>
      <c r="D11" s="13">
        <v>-0.5</v>
      </c>
      <c r="E11" s="14" t="s">
        <v>39</v>
      </c>
      <c r="F11" s="34" t="s">
        <v>58</v>
      </c>
      <c r="G11" s="47"/>
    </row>
    <row r="12" spans="1:7" s="15" customFormat="1" ht="60.75" thickBot="1">
      <c r="A12" s="35">
        <v>5</v>
      </c>
      <c r="B12" s="36">
        <v>44266</v>
      </c>
      <c r="C12" s="44">
        <v>965861.22</v>
      </c>
      <c r="D12" s="38">
        <v>-0.8</v>
      </c>
      <c r="E12" s="37" t="s">
        <v>39</v>
      </c>
      <c r="F12" s="39" t="s">
        <v>58</v>
      </c>
      <c r="G12" s="47"/>
    </row>
    <row r="13" spans="1:7" s="15" customFormat="1" ht="60">
      <c r="A13" s="28">
        <v>1</v>
      </c>
      <c r="B13" s="29">
        <v>43531</v>
      </c>
      <c r="C13" s="42">
        <v>75062152.77</v>
      </c>
      <c r="D13" s="31">
        <v>-0.8</v>
      </c>
      <c r="E13" s="30" t="s">
        <v>39</v>
      </c>
      <c r="F13" s="32" t="s">
        <v>42</v>
      </c>
      <c r="G13" s="47"/>
    </row>
    <row r="14" spans="1:7" s="15" customFormat="1" ht="60">
      <c r="A14" s="33">
        <v>2</v>
      </c>
      <c r="B14" s="12">
        <v>44210</v>
      </c>
      <c r="C14" s="43">
        <v>15012430.55</v>
      </c>
      <c r="D14" s="13">
        <v>-0.8</v>
      </c>
      <c r="E14" s="14" t="s">
        <v>39</v>
      </c>
      <c r="F14" s="34" t="s">
        <v>52</v>
      </c>
      <c r="G14" s="47"/>
    </row>
    <row r="15" spans="1:7" s="15" customFormat="1" ht="60">
      <c r="A15" s="61">
        <v>3</v>
      </c>
      <c r="B15" s="62">
        <v>44215</v>
      </c>
      <c r="C15" s="63">
        <v>3002486.11</v>
      </c>
      <c r="D15" s="64">
        <v>-0.8</v>
      </c>
      <c r="E15" s="65" t="s">
        <v>39</v>
      </c>
      <c r="F15" s="66" t="s">
        <v>52</v>
      </c>
      <c r="G15" s="47">
        <f>C15*0.2</f>
        <v>600497.222</v>
      </c>
    </row>
    <row r="16" spans="1:7" s="15" customFormat="1" ht="60">
      <c r="A16" s="33">
        <v>4</v>
      </c>
      <c r="B16" s="12">
        <v>44257</v>
      </c>
      <c r="C16" s="43">
        <v>600497.22</v>
      </c>
      <c r="D16" s="13">
        <v>-0.5</v>
      </c>
      <c r="E16" s="14" t="s">
        <v>39</v>
      </c>
      <c r="F16" s="34" t="s">
        <v>59</v>
      </c>
      <c r="G16" s="47"/>
    </row>
    <row r="17" spans="1:7" s="15" customFormat="1" ht="60.75" thickBot="1">
      <c r="A17" s="35">
        <v>5</v>
      </c>
      <c r="B17" s="36">
        <v>44266</v>
      </c>
      <c r="C17" s="44">
        <v>600497.22</v>
      </c>
      <c r="D17" s="38">
        <v>-0.8</v>
      </c>
      <c r="E17" s="37" t="s">
        <v>39</v>
      </c>
      <c r="F17" s="39" t="s">
        <v>59</v>
      </c>
      <c r="G17" s="47"/>
    </row>
    <row r="18" spans="1:7" s="15" customFormat="1" ht="60">
      <c r="A18" s="28">
        <v>1</v>
      </c>
      <c r="B18" s="29">
        <v>43536</v>
      </c>
      <c r="C18" s="42">
        <v>148613898.02</v>
      </c>
      <c r="D18" s="31">
        <v>-0.8</v>
      </c>
      <c r="E18" s="30" t="s">
        <v>39</v>
      </c>
      <c r="F18" s="32" t="s">
        <v>43</v>
      </c>
      <c r="G18" s="47"/>
    </row>
    <row r="19" spans="1:7" s="15" customFormat="1" ht="60">
      <c r="A19" s="33">
        <v>2</v>
      </c>
      <c r="B19" s="12">
        <v>44210</v>
      </c>
      <c r="C19" s="43">
        <f>17083047.52+12639732.08</f>
        <v>29722779.6</v>
      </c>
      <c r="D19" s="13">
        <v>-0.8</v>
      </c>
      <c r="E19" s="14" t="s">
        <v>39</v>
      </c>
      <c r="F19" s="34" t="s">
        <v>53</v>
      </c>
      <c r="G19" s="47"/>
    </row>
    <row r="20" spans="1:7" s="15" customFormat="1" ht="60">
      <c r="A20" s="61">
        <v>3</v>
      </c>
      <c r="B20" s="62">
        <v>44215</v>
      </c>
      <c r="C20" s="63">
        <f>3416609.5+2527946.42</f>
        <v>5944555.92</v>
      </c>
      <c r="D20" s="64">
        <v>-0.8</v>
      </c>
      <c r="E20" s="65" t="s">
        <v>39</v>
      </c>
      <c r="F20" s="66" t="s">
        <v>53</v>
      </c>
      <c r="G20" s="47">
        <f>C20*0.2</f>
        <v>1188911.1840000001</v>
      </c>
    </row>
    <row r="21" spans="1:7" s="15" customFormat="1" ht="60">
      <c r="A21" s="33">
        <v>4</v>
      </c>
      <c r="B21" s="12">
        <v>44257</v>
      </c>
      <c r="C21" s="43">
        <v>1188911.18</v>
      </c>
      <c r="D21" s="13">
        <v>-0.5</v>
      </c>
      <c r="E21" s="14" t="s">
        <v>39</v>
      </c>
      <c r="F21" s="34" t="s">
        <v>60</v>
      </c>
      <c r="G21" s="47"/>
    </row>
    <row r="22" spans="1:7" s="15" customFormat="1" ht="60.75" thickBot="1">
      <c r="A22" s="35">
        <v>5</v>
      </c>
      <c r="B22" s="36">
        <v>44266</v>
      </c>
      <c r="C22" s="44">
        <v>1188911.18</v>
      </c>
      <c r="D22" s="38">
        <v>-0.8</v>
      </c>
      <c r="E22" s="37" t="s">
        <v>39</v>
      </c>
      <c r="F22" s="39" t="s">
        <v>60</v>
      </c>
      <c r="G22" s="47"/>
    </row>
    <row r="23" spans="1:7" s="15" customFormat="1" ht="60">
      <c r="A23" s="28">
        <v>1</v>
      </c>
      <c r="B23" s="29">
        <v>43531</v>
      </c>
      <c r="C23" s="42">
        <v>50171959.09</v>
      </c>
      <c r="D23" s="31">
        <v>-0.8</v>
      </c>
      <c r="E23" s="30" t="s">
        <v>39</v>
      </c>
      <c r="F23" s="32" t="s">
        <v>44</v>
      </c>
      <c r="G23" s="47"/>
    </row>
    <row r="24" spans="1:7" s="15" customFormat="1" ht="60">
      <c r="A24" s="33">
        <v>2</v>
      </c>
      <c r="B24" s="12">
        <v>44210</v>
      </c>
      <c r="C24" s="43">
        <f>10023666.98+10724.84</f>
        <v>10034391.82</v>
      </c>
      <c r="D24" s="13">
        <v>-0.8</v>
      </c>
      <c r="E24" s="14" t="s">
        <v>39</v>
      </c>
      <c r="F24" s="34" t="s">
        <v>54</v>
      </c>
      <c r="G24" s="47"/>
    </row>
    <row r="25" spans="1:7" s="15" customFormat="1" ht="60">
      <c r="A25" s="61">
        <v>3</v>
      </c>
      <c r="B25" s="62">
        <v>44215</v>
      </c>
      <c r="C25" s="63">
        <f>2004733.4+2144.97</f>
        <v>2006878.3699999999</v>
      </c>
      <c r="D25" s="64">
        <v>-0.8</v>
      </c>
      <c r="E25" s="65" t="s">
        <v>39</v>
      </c>
      <c r="F25" s="66" t="s">
        <v>54</v>
      </c>
      <c r="G25" s="47">
        <f>C25*0.2</f>
        <v>401375.674</v>
      </c>
    </row>
    <row r="26" spans="1:7" s="15" customFormat="1" ht="60">
      <c r="A26" s="33">
        <v>4</v>
      </c>
      <c r="B26" s="12">
        <v>44257</v>
      </c>
      <c r="C26" s="43">
        <v>401375.67</v>
      </c>
      <c r="D26" s="13">
        <v>-0.5</v>
      </c>
      <c r="E26" s="14" t="s">
        <v>39</v>
      </c>
      <c r="F26" s="34" t="s">
        <v>61</v>
      </c>
      <c r="G26" s="47"/>
    </row>
    <row r="27" spans="1:7" s="15" customFormat="1" ht="60.75" thickBot="1">
      <c r="A27" s="35">
        <v>5</v>
      </c>
      <c r="B27" s="36">
        <v>44266</v>
      </c>
      <c r="C27" s="44">
        <v>401375.67</v>
      </c>
      <c r="D27" s="38">
        <v>-0.8</v>
      </c>
      <c r="E27" s="37" t="s">
        <v>39</v>
      </c>
      <c r="F27" s="39" t="s">
        <v>62</v>
      </c>
      <c r="G27" s="47"/>
    </row>
    <row r="28" spans="1:6" ht="15">
      <c r="A28" s="3"/>
      <c r="B28" s="5"/>
      <c r="C28" s="67"/>
      <c r="D28" s="6"/>
      <c r="E28" s="4"/>
      <c r="F28" s="10"/>
    </row>
    <row r="29" spans="1:6" ht="15">
      <c r="A29" s="3"/>
      <c r="B29" s="5"/>
      <c r="C29" s="4"/>
      <c r="D29" s="6"/>
      <c r="E29" s="4"/>
      <c r="F29" s="10"/>
    </row>
    <row r="30" spans="1:6" ht="15">
      <c r="A30" s="3"/>
      <c r="B30" s="5"/>
      <c r="C30" s="4"/>
      <c r="D30" s="6"/>
      <c r="E30" s="4"/>
      <c r="F30" s="10"/>
    </row>
    <row r="31" spans="1:6" ht="15">
      <c r="A31" s="3"/>
      <c r="B31" s="5"/>
      <c r="C31" s="4"/>
      <c r="D31" s="6"/>
      <c r="E31" s="4"/>
      <c r="F31" s="10"/>
    </row>
    <row r="32" spans="1:6" ht="15">
      <c r="A32" s="3"/>
      <c r="B32" s="5"/>
      <c r="C32" s="4"/>
      <c r="D32" s="6"/>
      <c r="E32" s="4"/>
      <c r="F32" s="10"/>
    </row>
    <row r="33" spans="1:6" ht="15">
      <c r="A33" s="3"/>
      <c r="B33" s="5"/>
      <c r="C33" s="4"/>
      <c r="D33" s="6"/>
      <c r="E33" s="4"/>
      <c r="F33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2021-03-29T14:20:19Z</dcterms:modified>
  <cp:category/>
  <cp:version/>
  <cp:contentType/>
  <cp:contentStatus/>
</cp:coreProperties>
</file>