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12075" tabRatio="735" activeTab="5"/>
  </bookViews>
  <sheets>
    <sheet name="ПублПасп1" sheetId="1" r:id="rId1"/>
    <sheet name="ПублПасп2" sheetId="2" r:id="rId2"/>
    <sheet name="ПублПасп3" sheetId="3" r:id="rId3"/>
    <sheet name="ПублПасп4" sheetId="4" r:id="rId4"/>
    <sheet name="ПублПасп5" sheetId="5" r:id="rId5"/>
    <sheet name="Журнал торгів" sheetId="6" r:id="rId6"/>
  </sheets>
  <definedNames/>
  <calcPr fullCalcOnLoad="1"/>
</workbook>
</file>

<file path=xl/comments1.xml><?xml version="1.0" encoding="utf-8"?>
<comments xmlns="http://schemas.openxmlformats.org/spreadsheetml/2006/main">
  <authors>
    <author>Dihtiarenko</author>
  </authors>
  <commentList>
    <comment ref="A2" authorId="0">
      <text>
        <r>
          <rPr>
            <b/>
            <sz val="9"/>
            <rFont val="Tahoma"/>
            <family val="2"/>
          </rPr>
          <t>!ОБЕРІТЬ ІЗ ВИПАДАЮЧОГО СПИСКУ!</t>
        </r>
      </text>
    </comment>
  </commentList>
</comments>
</file>

<file path=xl/comments2.xml><?xml version="1.0" encoding="utf-8"?>
<comments xmlns="http://schemas.openxmlformats.org/spreadsheetml/2006/main">
  <authors>
    <author>Dihtiarenko</author>
  </authors>
  <commentList>
    <comment ref="A2" authorId="0">
      <text>
        <r>
          <rPr>
            <b/>
            <sz val="9"/>
            <rFont val="Tahoma"/>
            <family val="2"/>
          </rPr>
          <t>!ОБЕРІТЬ ІЗ ВИПАДАЮЧОГО СПИСКУ!</t>
        </r>
      </text>
    </comment>
  </commentList>
</comments>
</file>

<file path=xl/comments3.xml><?xml version="1.0" encoding="utf-8"?>
<comments xmlns="http://schemas.openxmlformats.org/spreadsheetml/2006/main">
  <authors>
    <author>Dihtiarenko</author>
  </authors>
  <commentList>
    <comment ref="A2" authorId="0">
      <text>
        <r>
          <rPr>
            <b/>
            <sz val="9"/>
            <rFont val="Tahoma"/>
            <family val="2"/>
          </rPr>
          <t>!ОБЕРІТЬ ІЗ ВИПАДАЮЧОГО СПИСКУ!</t>
        </r>
      </text>
    </comment>
  </commentList>
</comments>
</file>

<file path=xl/comments4.xml><?xml version="1.0" encoding="utf-8"?>
<comments xmlns="http://schemas.openxmlformats.org/spreadsheetml/2006/main">
  <authors>
    <author>Dihtiarenko</author>
  </authors>
  <commentList>
    <comment ref="A2" authorId="0">
      <text>
        <r>
          <rPr>
            <b/>
            <sz val="9"/>
            <rFont val="Tahoma"/>
            <family val="2"/>
          </rPr>
          <t>!ОБЕРІТЬ ІЗ ВИПАДАЮЧОГО СПИСКУ!</t>
        </r>
      </text>
    </comment>
  </commentList>
</comments>
</file>

<file path=xl/comments5.xml><?xml version="1.0" encoding="utf-8"?>
<comments xmlns="http://schemas.openxmlformats.org/spreadsheetml/2006/main">
  <authors>
    <author>Dihtiarenko</author>
  </authors>
  <commentList>
    <comment ref="A2" authorId="0">
      <text>
        <r>
          <rPr>
            <b/>
            <sz val="9"/>
            <rFont val="Tahoma"/>
            <family val="2"/>
          </rPr>
          <t>!ОБЕРІТЬ ІЗ ВИПАДАЮЧОГО СПИСКУ!</t>
        </r>
      </text>
    </comment>
  </commentList>
</comments>
</file>

<file path=xl/sharedStrings.xml><?xml version="1.0" encoding="utf-8"?>
<sst xmlns="http://schemas.openxmlformats.org/spreadsheetml/2006/main" count="306" uniqueCount="89">
  <si>
    <t>Банк</t>
  </si>
  <si>
    <t>Дата заповнення</t>
  </si>
  <si>
    <t>Дата оцінки активу</t>
  </si>
  <si>
    <t>Паспорт торгів:</t>
  </si>
  <si>
    <t>№</t>
  </si>
  <si>
    <t>Дата проведення:</t>
  </si>
  <si>
    <t>Початкова вартість:</t>
  </si>
  <si>
    <t>Зміна вартості в процесі торгів:</t>
  </si>
  <si>
    <t>Ціна продажу:</t>
  </si>
  <si>
    <t>Інше</t>
  </si>
  <si>
    <t xml:space="preserve">Суб'єкт оціночної діяльності </t>
  </si>
  <si>
    <t>Назва емітенту</t>
  </si>
  <si>
    <t>Код за ЄДРПОУ емітента</t>
  </si>
  <si>
    <t>Вид цінного паперу</t>
  </si>
  <si>
    <t>Кількість, од.</t>
  </si>
  <si>
    <t>Номінальна вартість 1 шт., грн.</t>
  </si>
  <si>
    <t>Загальна номінальна вартість, грн.</t>
  </si>
  <si>
    <t>Балансова вартість, грн. на звітну дату</t>
  </si>
  <si>
    <t>Примітка (обтяження, в т.ч. застава за рефін. НБУ, інші зобов"язання)</t>
  </si>
  <si>
    <t>Розрахункова вартість активу відповідно до оцінки</t>
  </si>
  <si>
    <t>Оціночна вартість СОД (дата оцінки), грн.</t>
  </si>
  <si>
    <t>серія, № цінного паперу</t>
  </si>
  <si>
    <t xml:space="preserve">Дата погашення </t>
  </si>
  <si>
    <t>Претензійно-правова, інша робота із стягнення заборгованості</t>
  </si>
  <si>
    <t>Пропозиція МКУА щодо початкової вартості цінних паперів</t>
  </si>
  <si>
    <t>Підготував</t>
  </si>
  <si>
    <t>ПУАТ "ФІДОБАНК"</t>
  </si>
  <si>
    <t>відсутні</t>
  </si>
  <si>
    <t>Товариство з додатковою відповідальністю «Некос», код ЄДРПОУ 37560661 (Сертифікат суб’єкта оціночної діяльності № 16750/14 від 05 серпня 2014 року, Свідоцтво про включення інформації про оцінювача до Державного реєстру оцінювачів та суб`єктів  оціночної діяльності за № 11439 від 08 листопада 2013 р.).</t>
  </si>
  <si>
    <t>серія А; код ISIN UA4000149876</t>
  </si>
  <si>
    <t>серія В; код ISIN UA4000149868</t>
  </si>
  <si>
    <t>серія В; код ISIN UA4000149850</t>
  </si>
  <si>
    <t>серія В; код ISIN UA4000149843</t>
  </si>
  <si>
    <t>серія В; код ISIN UA4000150080</t>
  </si>
  <si>
    <t xml:space="preserve">Заборона на здіснення облікових операцій щодо внесення змін до системи депозитарного обліку цінних паперів Емітента, згідно Рішення Національної комісії з цінних паперів та фондового ринку від 17.10 2017 року за № 763 "Щодо зупинення внесення змін до систем депозитарного обліку цінних паперів" </t>
  </si>
  <si>
    <t xml:space="preserve">облігації, іменні дисконтні </t>
  </si>
  <si>
    <t>Уповноважена особа на ліквідацію ПУАТ "ФІДОБАНК" - Біла І.В.</t>
  </si>
  <si>
    <t>Кординатор МКУА  - Кучерук К.Г.</t>
  </si>
  <si>
    <t>не продано</t>
  </si>
  <si>
    <t>лот F90GL40911 (майнові права, які випливають з цінних паперів (облігації, іменні дисконтні, 166 308 шт., дата погашення 09.12.2022 ТОВ "Сучасний фінансовий сервіс")</t>
  </si>
  <si>
    <t>лот F90GL40913 (майнові права, які випливають з цінних паперів (облігації, іменні дисконтні, 166 280 шт шт., дата погашення 09.12.2022 ТОВ "БІЗНЕС НЕРУХОМІСТЬ")</t>
  </si>
  <si>
    <t>лот F90GL40894 (майнові права, які випливають з цінних паперів (облігації, іменні дисконтні, 56168 шт., дата погашення 09.12.2022 ТОВ "АВТО ФІНАНС СЕРВІС")</t>
  </si>
  <si>
    <t>Товариство з обмеженою відповідальністю "Сучасний фінансовий сервіс"</t>
  </si>
  <si>
    <t>Товариство з обмеженою відповідальністью  "Кредит-Гарант ЛТД"</t>
  </si>
  <si>
    <t>Товариство з обмеженою відповідальністью "Компанія "Бізнес Інновації"</t>
  </si>
  <si>
    <t>Товариство з обмеженою відповідальністью "Бізнес Нерухомість"</t>
  </si>
  <si>
    <t>Товариство з обмеженою відповідальністью   "Авто Фінанс Сервіс"</t>
  </si>
  <si>
    <t>лот GL3N519276 (майнові права, які випливають з цінних паперів (облігації, іменні дисконтні, 166 308 шт., дата погашення 09.12.2022, емітент-ТОВ "Сучасний фінансовий сервіс")</t>
  </si>
  <si>
    <t>лот GL3N519276 (майнові права, які випливають з цінних паперів (облігації, іменні дисконтні, 135 082 шт., дата погашення 09.12.2022 ТОВ "КРЕДИТ-ГАРАНТ ЛТД")</t>
  </si>
  <si>
    <t>лот GL3N519276 (майнові права, які випливають з цінних паперів (облігації, іменні дисконтні, 166 280 шт шт., дата погашення 09.12.2022 ТОВ "БІЗНЕС НЕРУХОМІСТЬ")</t>
  </si>
  <si>
    <t>лот GL3N519276 (майнові права, які випливають з цінних паперів (облігації, іменні дисконтні, 56168 шт., дата погашення 09.12.2022 ТОВ "АВТО ФІНАНС СЕРВІС")</t>
  </si>
  <si>
    <t>лот GL34N519374 (майнові права, які випливають з цінних паперів (облігації, іменні дисконтні, 166 308 шт., дата погашення 09.12.2022, емітент-ТОВ "Сучасний фінансовий сервіс")</t>
  </si>
  <si>
    <t>лотGL34N519374 (майнові права, які випливають з цінних паперів (облігації, іменні дисконтні, 166 308 шт., дата погашення 09.12.2022, емітент-ТОВ "Сучасний фінансовий сервіс")</t>
  </si>
  <si>
    <t>лот GL34N519374 (майнові права, які випливають з цінних паперів (облігації, іменні дисконтні, 135 082 шт., дата погашення 09.12.2022 ТОВ "КРЕДИТ-ГАРАНТ ЛТД")</t>
  </si>
  <si>
    <t>лот GL34N519374 (майнові права, які випливають з цінних паперів (облігації, іменні дисконтні, 166 280 шт шт., дата погашення 09.12.2022 ТОВ "БІЗНЕС НЕРУХОМІСТЬ")</t>
  </si>
  <si>
    <t>лот GL34N519374 (майнові права, які випливають з цінних паперів (облігації, іменні дисконтні, 56168 шт., дата погашення 09.12.2022 ТОВ "АВТО ФІНАНС СЕРВІС")</t>
  </si>
  <si>
    <t>лотGL34N519374 (майнові права, які випливають з цінних паперів (облігації, іменні дисконтні, 56168 шт., дата погашення 09.12.2022 ТОВ "АВТО ФІНАНС СЕРВІС")</t>
  </si>
  <si>
    <t>лот GL34N519524 (майнові права, які випливають з цінних паперів (облігації, іменні дисконтні, 166 308 шт., дата погашення 09.12.2022, емітент-ТОВ "Сучасний фінансовий сервіс")</t>
  </si>
  <si>
    <t>лотGL34N519524 (майнові права, які випливають з цінних паперів (облігації, іменні дисконтні, 166 308 шт., дата погашення 09.12.2022, емітент-ТОВ "Сучасний фінансовий сервіс")</t>
  </si>
  <si>
    <t>лот F90GL40911 (майнові права, які випливають з цінних паперів (облігації, іменні дисконтні, 135 082 шт., дата погашення 09.12.2022 ТОВ "КРЕДИТ-ГАРАНТ ЛТД")</t>
  </si>
  <si>
    <t>лот GL34N519524 (майнові права, які випливають з цінних паперів (облігації, іменні дисконтні, 135 082 шт., дата погашення 09.12.2022 ТОВ "КРЕДИТ-ГАРАНТ ЛТД")</t>
  </si>
  <si>
    <t>лотGL34N519524 (майнові права, які випливають з цінних паперів (облігації, іменні дисконтні, 166 280 шт шт., дата погашення 09.12.2022 ТОВ "БІЗНЕС НЕРУХОМІСТЬ")</t>
  </si>
  <si>
    <t>лотGL34N519524 (майнові права, які випливають з цінних паперів (облігації, іменні дисконтні, 56168 шт., дата погашення 09.12.2022 ТОВ "АВТО ФІНАНС СЕРВІС")</t>
  </si>
  <si>
    <t xml:space="preserve">ПАСПОРТ АКТИВУ
(Цінні папери)                                                                                      </t>
  </si>
  <si>
    <t>майнові права, що випливають з цінних паперів (у випадку наявності заборон, блокувань, обмежень НКЦПФР)</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</si>
  <si>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</si>
  <si>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</si>
  <si>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Коментарі (за наявності, рішення НКЦПФР щодо обмежень обігу цінних паперів, процедура банкрутства емітента, тощо)</t>
  </si>
  <si>
    <t>лотGL34N019635 (майнові права, які випливають з цінних паперів (облігації, іменні дисконтні, 56168 шт., дата погашення 09.12.2022 ТОВ "АВТО ФІНАНС СЕРВІС")</t>
  </si>
  <si>
    <t>лотGL34N019635 (майнові права, які випливають з цінних паперів (облігації, іменні дисконтні, 166 308 шт., дата погашення 09.12.2022, емітент-ТОВ "Сучасний фінансовий сервіс")</t>
  </si>
  <si>
    <t>лотGL34N019635 (майнові права, які випливають з цінних паперів (облігації, іменні дисконтні, 135 082 шт., дата погашення 09.12.2022 ТОВ "КРЕДИТ-ГАРАНТ ЛТД")</t>
  </si>
  <si>
    <t>лотGL34N019635 (майнові права, які випливають з цінних паперів (облігації, іменні дисконтні, 166 280 шт шт., дата погашення 09.12.2022 ТОВ "БІЗНЕС НЕРУХОМІСТЬ")</t>
  </si>
  <si>
    <t>лотGL34N819955 (майнові права, які випливають з цінних паперів (облігації, іменні дисконтні, 166 308 шт., дата погашення 09.12.2022, емітент-ТОВ "Сучасний фінансовий сервіс")</t>
  </si>
  <si>
    <t>лотGL34N819955(майнові права, які випливають з цінних паперів (облігації, іменні дисконтні, 135 082 шт., дата погашення 09.12.2022 ТОВ "КРЕДИТ-ГАРАНТ ЛТД")</t>
  </si>
  <si>
    <t>лот GL34N819955 (майнові права, які випливають з цінних паперів (облігації, іменні дисконтні, 83900 шт., дата погашення 09.12.2022 ТОВ "КОМПАНІЯ "БІЗНЕС ІННОВАЦІЯ")</t>
  </si>
  <si>
    <t>лотGL34N819955 (майнові права, які випливають з цінних паперів (облігації, іменні дисконтні, 166 280 шт шт., дата погашення 09.12.2022 ТОВ "БІЗНЕС НЕРУХОМІСТЬ")</t>
  </si>
  <si>
    <t>лот GL34N819955 (майнові права, які випливають з цінних паперів (облігації, іменні дисконтні, 56168 шт., дата погашення 09.12.2022 ТОВ "АВТО ФІНАНС СЕРВІС")</t>
  </si>
  <si>
    <t>станом на 01.08.2021 року</t>
  </si>
  <si>
    <t>лот GL34N820245 (майнові права, які випливають з цінних паперів (облігації, іменні дисконтні, 166 308 шт., дата погашення 09.12.2022, емітент-ТОВ "Сучасний фінансовий сервіс")</t>
  </si>
  <si>
    <t>лот GL34N820245 (майнові права, які випливають з цінних паперів (облігації, іменні дисконтні, 135 082 шт., дата погашення 09.12.2022 ТОВ "КРЕДИТ-ГАРАНТ ЛТД")</t>
  </si>
  <si>
    <t>лот F90GL40893 (майнові права, які випливають з цінних паперів (облігації, іменні дисконтні, 83900 шт., дата погашення 09.12.2022 ТОВ "КОМПАНІЯ "БІЗНЕС ІННОВАЦІЇ")</t>
  </si>
  <si>
    <t>лот GL3N519276 (майнові права, які випливають з цінних паперів (облігації, іменні дисконтні, 83900 шт., дата погашення 09.12.2022 ТОВ "КОМПАНІЯ "БІЗНЕС ІННОВАЦІЇ")</t>
  </si>
  <si>
    <t>лот GL34N519374 (майнові права, які випливають з цінних паперів (облігації, іменні дисконтні, 83900 шт., дата погашення 09.12.2022 ТОВ "КОМПАНІЯ "БІЗНЕС ІННОВАЦІЇ")</t>
  </si>
  <si>
    <t>лот GL34N519524 (майнові права, які випливають з цінних паперів (облігації, іменні дисконтні, 83900 шт., дата погашення 09.12.2022 ТОВ "КОМПАНІЯ "БІЗНЕС ІННОВАЦІЇ")</t>
  </si>
  <si>
    <t>лот GL34N019635 (майнові права, які випливають з цінних паперів (облігації, іменні дисконтні, 83900 шт., дата погашення 09.12.2022 ТОВ "КОМПАНІЯ "БІЗНЕС ІННОВАЦІЇ")</t>
  </si>
  <si>
    <t>лот GL34N819955 (майнові права, які випливають з цінних паперів (облігації, іменні дисконтні, 83900 шт., дата погашення 09.12.2022 ТОВ "КОМПАНІЯ "БІЗНЕС ІННОВАЦІЇ")</t>
  </si>
  <si>
    <t>лот GL34N820245(майнові права, які випливають з цінних паперів (облігації, іменні дисконтні, 83900 шт., дата погашення 09.12.2022 ТОВ "КОМПАНІЯ "БІЗНЕС ІННОВАЦІЇ")</t>
  </si>
  <si>
    <t>лотGL34N820245 (майнові права, які випливають з цінних паперів (облігації, іменні дисконтні, 166 280 шт шт., дата погашення 09.12.2022 ТОВ "БІЗНЕС НЕРУХОМІСТЬ")</t>
  </si>
  <si>
    <t>лот GL34N820245 (майнові права, які випливають з цінних паперів (облігації, іменні дисконтні, 56168 шт., дата погашення 09.12.2022 ТОВ "АВТО ФІНАНС СЕРВІС")</t>
  </si>
</sst>
</file>

<file path=xl/styles.xml><?xml version="1.0" encoding="utf-8"?>
<styleSheet xmlns="http://schemas.openxmlformats.org/spreadsheetml/2006/main">
  <numFmts count="4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_-;_-* &quot;-&quot;??_₴_-;_-@_-"/>
    <numFmt numFmtId="181" formatCode="#,##0_₴"/>
    <numFmt numFmtId="182" formatCode="[$€-2]\ #,##0.00;[Red][$€-2]\ #,##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422]d\ mmmm\ yyyy&quot; р.&quot;"/>
    <numFmt numFmtId="188" formatCode="#,##0.00_₴"/>
    <numFmt numFmtId="189" formatCode="&quot;Так&quot;;&quot;Так&quot;;&quot;Ні&quot;"/>
    <numFmt numFmtId="190" formatCode="&quot;True&quot;;&quot;True&quot;;&quot;False&quot;"/>
    <numFmt numFmtId="191" formatCode="&quot;Увімк&quot;;&quot;Увімк&quot;;&quot;Вимк&quot;"/>
    <numFmt numFmtId="192" formatCode="[$¥€-2]\ ###,000_);[Red]\([$€-2]\ ###,000\)"/>
    <numFmt numFmtId="193" formatCode="#,##0.000"/>
    <numFmt numFmtId="194" formatCode="#,##0.0"/>
    <numFmt numFmtId="195" formatCode="#,##0.00_ ;\-#,##0.00\ "/>
    <numFmt numFmtId="196" formatCode="_-* #,##0.0_₴_-;\-* #,##0.0_₴_-;_-* &quot;-&quot;??_₴_-;_-@_-"/>
  </numFmts>
  <fonts count="50">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4"/>
      <color indexed="8"/>
      <name val="Times New Roman"/>
      <family val="1"/>
    </font>
    <font>
      <b/>
      <sz val="9"/>
      <name val="Tahoma"/>
      <family val="2"/>
    </font>
    <font>
      <i/>
      <sz val="8"/>
      <name val="Times New Roman"/>
      <family val="1"/>
    </font>
    <font>
      <sz val="10"/>
      <name val="Times New Roman"/>
      <family val="1"/>
    </font>
    <font>
      <sz val="10"/>
      <color indexed="8"/>
      <name val="Times New Roman"/>
      <family val="1"/>
    </font>
    <font>
      <sz val="11"/>
      <color indexed="9"/>
      <name val="Calibri"/>
      <family val="2"/>
    </font>
    <font>
      <sz val="11"/>
      <color indexed="62"/>
      <name val="Calibri"/>
      <family val="2"/>
    </font>
    <font>
      <sz val="11"/>
      <color indexed="17"/>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i/>
      <sz val="8"/>
      <color indexed="56"/>
      <name val="Times New Roman"/>
      <family val="1"/>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1"/>
      <color theme="1"/>
      <name val="Times New Roman"/>
      <family val="1"/>
    </font>
    <font>
      <b/>
      <sz val="11"/>
      <color theme="1"/>
      <name val="Times New Roman"/>
      <family val="1"/>
    </font>
    <font>
      <i/>
      <sz val="8"/>
      <color rgb="FF1F497D"/>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thin"/>
      <right/>
      <top style="thin"/>
      <bottom style="thin"/>
    </border>
    <border>
      <left style="thin"/>
      <right>
        <color indexed="63"/>
      </right>
      <top>
        <color indexed="63"/>
      </top>
      <bottom style="thin"/>
    </border>
    <border>
      <left style="medium"/>
      <right style="thin"/>
      <top style="thin"/>
      <bottom style="medium"/>
    </border>
    <border>
      <left style="medium"/>
      <right>
        <color indexed="63"/>
      </right>
      <top style="thin"/>
      <bottom style="medium"/>
    </border>
    <border>
      <left style="medium"/>
      <right style="thin"/>
      <top style="medium"/>
      <bottom/>
    </border>
    <border>
      <left style="thin"/>
      <right style="thin"/>
      <top style="medium"/>
      <bottom/>
    </border>
    <border>
      <left style="thin"/>
      <right style="medium"/>
      <top style="medium"/>
      <bottom/>
    </border>
    <border>
      <left style="medium"/>
      <right/>
      <top style="medium"/>
      <bottom style="medium"/>
    </border>
    <border>
      <left/>
      <right/>
      <top style="medium"/>
      <bottom/>
    </border>
    <border>
      <left/>
      <right style="medium"/>
      <top style="medium"/>
      <bottom>
        <color indexed="63"/>
      </bottom>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0" fillId="26" borderId="1" applyNumberFormat="0" applyAlignment="0" applyProtection="0"/>
    <xf numFmtId="9" fontId="0" fillId="0" borderId="0" applyFont="0" applyFill="0" applyBorder="0" applyAlignment="0" applyProtection="0"/>
    <xf numFmtId="0" fontId="31" fillId="27" borderId="0" applyNumberFormat="0" applyBorder="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28" borderId="6"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1" applyNumberFormat="0" applyAlignment="0" applyProtection="0"/>
    <xf numFmtId="0" fontId="41" fillId="0" borderId="7" applyNumberFormat="0" applyFill="0" applyAlignment="0" applyProtection="0"/>
    <xf numFmtId="0" fontId="42" fillId="31" borderId="0" applyNumberFormat="0" applyBorder="0" applyAlignment="0" applyProtection="0"/>
    <xf numFmtId="0" fontId="0" fillId="32" borderId="8" applyNumberFormat="0" applyFont="0" applyAlignment="0" applyProtection="0"/>
    <xf numFmtId="0" fontId="43" fillId="30" borderId="9"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6">
    <xf numFmtId="0" fontId="0" fillId="0" borderId="0" xfId="0" applyFont="1" applyAlignment="1">
      <alignment/>
    </xf>
    <xf numFmtId="0" fontId="3"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6" fillId="0" borderId="0" xfId="0" applyFont="1" applyAlignment="1">
      <alignment/>
    </xf>
    <xf numFmtId="0" fontId="3" fillId="0" borderId="10" xfId="0" applyFont="1" applyFill="1" applyBorder="1" applyAlignment="1">
      <alignment vertical="center" wrapText="1"/>
    </xf>
    <xf numFmtId="0" fontId="3" fillId="0" borderId="10" xfId="0" applyFont="1" applyFill="1" applyBorder="1" applyAlignment="1" applyProtection="1">
      <alignment vertical="center" wrapText="1"/>
      <protection locked="0"/>
    </xf>
    <xf numFmtId="0" fontId="0" fillId="0" borderId="0" xfId="0" applyAlignment="1">
      <alignment wrapText="1"/>
    </xf>
    <xf numFmtId="14" fontId="0" fillId="0" borderId="10" xfId="0" applyNumberFormat="1" applyBorder="1" applyAlignment="1">
      <alignment horizontal="center" vertical="center"/>
    </xf>
    <xf numFmtId="9" fontId="0" fillId="0" borderId="10" xfId="41" applyFont="1" applyBorder="1" applyAlignment="1">
      <alignment horizontal="center" vertical="center"/>
    </xf>
    <xf numFmtId="180" fontId="0" fillId="0" borderId="10" xfId="61" applyNumberFormat="1" applyFont="1" applyBorder="1" applyAlignment="1">
      <alignment horizontal="center" vertical="center"/>
    </xf>
    <xf numFmtId="0" fontId="0" fillId="0" borderId="0" xfId="0" applyAlignment="1">
      <alignment horizontal="center" vertical="center"/>
    </xf>
    <xf numFmtId="0" fontId="2" fillId="0" borderId="10" xfId="0" applyFont="1" applyFill="1" applyBorder="1" applyAlignment="1">
      <alignment horizontal="center" vertical="center" wrapText="1"/>
    </xf>
    <xf numFmtId="0" fontId="46" fillId="0" borderId="0" xfId="0" applyFont="1" applyFill="1" applyAlignment="1">
      <alignment/>
    </xf>
    <xf numFmtId="0" fontId="0" fillId="0" borderId="0" xfId="0" applyFill="1" applyAlignment="1">
      <alignment/>
    </xf>
    <xf numFmtId="0" fontId="2" fillId="0" borderId="10" xfId="0" applyFont="1" applyFill="1" applyBorder="1" applyAlignment="1">
      <alignment horizontal="left" vertical="center" wrapText="1"/>
    </xf>
    <xf numFmtId="14" fontId="0" fillId="0" borderId="11" xfId="0" applyNumberFormat="1" applyBorder="1" applyAlignment="1">
      <alignment horizontal="center" vertical="center"/>
    </xf>
    <xf numFmtId="180" fontId="0" fillId="0" borderId="11" xfId="61" applyNumberFormat="1" applyFont="1" applyBorder="1" applyAlignment="1">
      <alignment horizontal="center" vertical="center"/>
    </xf>
    <xf numFmtId="9" fontId="0" fillId="0" borderId="11" xfId="41" applyFont="1" applyBorder="1" applyAlignment="1">
      <alignment horizontal="center" vertical="center"/>
    </xf>
    <xf numFmtId="0" fontId="0" fillId="0" borderId="12" xfId="0" applyBorder="1" applyAlignment="1">
      <alignment horizontal="center" vertical="center"/>
    </xf>
    <xf numFmtId="14" fontId="0" fillId="0" borderId="13" xfId="0" applyNumberFormat="1" applyBorder="1" applyAlignment="1">
      <alignment horizontal="center" vertical="center"/>
    </xf>
    <xf numFmtId="180" fontId="0" fillId="0" borderId="13" xfId="61" applyNumberFormat="1" applyFont="1" applyBorder="1" applyAlignment="1">
      <alignment horizontal="center" vertical="center"/>
    </xf>
    <xf numFmtId="9" fontId="0" fillId="0" borderId="13" xfId="41" applyFont="1"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wrapText="1"/>
    </xf>
    <xf numFmtId="14" fontId="0" fillId="0" borderId="17" xfId="0" applyNumberFormat="1" applyBorder="1" applyAlignment="1">
      <alignment horizontal="center" vertical="center"/>
    </xf>
    <xf numFmtId="180" fontId="0" fillId="0" borderId="17" xfId="61" applyNumberFormat="1" applyFont="1" applyBorder="1" applyAlignment="1">
      <alignment horizontal="center" vertical="center"/>
    </xf>
    <xf numFmtId="9" fontId="0" fillId="0" borderId="17" xfId="41" applyFont="1"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wrapText="1"/>
    </xf>
    <xf numFmtId="195" fontId="0" fillId="0" borderId="13" xfId="61" applyNumberFormat="1" applyFont="1" applyBorder="1" applyAlignment="1">
      <alignment horizontal="center" vertical="center"/>
    </xf>
    <xf numFmtId="195" fontId="0" fillId="0" borderId="10" xfId="61" applyNumberFormat="1" applyFont="1" applyBorder="1" applyAlignment="1">
      <alignment horizontal="center" vertical="center"/>
    </xf>
    <xf numFmtId="195" fontId="0" fillId="0" borderId="17" xfId="61" applyNumberFormat="1" applyFont="1" applyBorder="1" applyAlignment="1">
      <alignment horizontal="center" vertical="center"/>
    </xf>
    <xf numFmtId="195" fontId="0" fillId="0" borderId="11" xfId="61" applyNumberFormat="1" applyFont="1" applyBorder="1" applyAlignment="1">
      <alignment horizontal="center" vertical="center"/>
    </xf>
    <xf numFmtId="4" fontId="0" fillId="0" borderId="0" xfId="0" applyNumberFormat="1" applyAlignment="1">
      <alignment/>
    </xf>
    <xf numFmtId="4" fontId="0" fillId="0" borderId="0" xfId="0" applyNumberFormat="1" applyAlignment="1">
      <alignment horizontal="center" vertical="center"/>
    </xf>
    <xf numFmtId="0" fontId="41" fillId="0" borderId="21" xfId="0" applyFont="1" applyBorder="1" applyAlignment="1">
      <alignment/>
    </xf>
    <xf numFmtId="0" fontId="41" fillId="0" borderId="21" xfId="0" applyFont="1" applyBorder="1" applyAlignment="1">
      <alignment wrapText="1"/>
    </xf>
    <xf numFmtId="0" fontId="0" fillId="0" borderId="22" xfId="0" applyBorder="1" applyAlignment="1">
      <alignment horizontal="center" vertical="center"/>
    </xf>
    <xf numFmtId="14" fontId="0" fillId="0" borderId="21" xfId="0" applyNumberFormat="1" applyBorder="1" applyAlignment="1">
      <alignment horizontal="center" vertical="center"/>
    </xf>
    <xf numFmtId="195" fontId="0" fillId="0" borderId="21" xfId="61" applyNumberFormat="1" applyFont="1" applyBorder="1" applyAlignment="1">
      <alignment horizontal="center" vertical="center"/>
    </xf>
    <xf numFmtId="9" fontId="0" fillId="0" borderId="21" xfId="41" applyFont="1" applyBorder="1" applyAlignment="1">
      <alignment horizontal="center" vertical="center"/>
    </xf>
    <xf numFmtId="180" fontId="0" fillId="0" borderId="21" xfId="61" applyNumberFormat="1" applyFont="1" applyBorder="1" applyAlignment="1">
      <alignment horizontal="center" vertical="center"/>
    </xf>
    <xf numFmtId="0" fontId="0" fillId="0" borderId="23" xfId="0" applyBorder="1" applyAlignment="1">
      <alignment horizontal="center" vertical="center" wrapText="1"/>
    </xf>
    <xf numFmtId="0" fontId="0" fillId="0" borderId="10" xfId="0" applyBorder="1" applyAlignment="1">
      <alignment horizontal="center" vertical="center"/>
    </xf>
    <xf numFmtId="4" fontId="4" fillId="0" borderId="10" xfId="0" applyNumberFormat="1" applyFont="1" applyFill="1" applyBorder="1" applyAlignment="1">
      <alignment horizontal="center" vertical="center" wrapText="1"/>
    </xf>
    <xf numFmtId="0" fontId="3" fillId="0" borderId="24" xfId="0" applyFont="1" applyFill="1" applyBorder="1" applyAlignment="1">
      <alignment vertical="center" wrapText="1"/>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0" fillId="0" borderId="0" xfId="0" applyFill="1" applyBorder="1" applyAlignment="1">
      <alignment/>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14" fontId="3" fillId="0" borderId="0" xfId="0" applyNumberFormat="1" applyFont="1" applyFill="1" applyBorder="1" applyAlignment="1">
      <alignment vertical="center" wrapText="1"/>
    </xf>
    <xf numFmtId="4" fontId="47" fillId="0" borderId="0" xfId="0" applyNumberFormat="1" applyFont="1" applyFill="1" applyBorder="1" applyAlignment="1">
      <alignment/>
    </xf>
    <xf numFmtId="4" fontId="46" fillId="0" borderId="0" xfId="0" applyNumberFormat="1" applyFont="1" applyFill="1" applyBorder="1" applyAlignment="1">
      <alignment wrapText="1"/>
    </xf>
    <xf numFmtId="0" fontId="46" fillId="0" borderId="0" xfId="0" applyFont="1" applyFill="1" applyBorder="1" applyAlignment="1">
      <alignment/>
    </xf>
    <xf numFmtId="0" fontId="8" fillId="33" borderId="26" xfId="0" applyFont="1" applyFill="1" applyBorder="1" applyAlignment="1">
      <alignment vertical="center" wrapText="1"/>
    </xf>
    <xf numFmtId="0" fontId="0" fillId="0" borderId="0" xfId="0" applyBorder="1" applyAlignment="1">
      <alignment/>
    </xf>
    <xf numFmtId="0" fontId="3" fillId="0" borderId="24" xfId="0" applyFont="1" applyFill="1" applyBorder="1" applyAlignment="1">
      <alignment horizontal="left" vertical="center" wrapText="1"/>
    </xf>
    <xf numFmtId="0" fontId="3" fillId="0" borderId="24" xfId="0" applyFont="1" applyFill="1" applyBorder="1" applyAlignment="1" applyProtection="1">
      <alignment vertical="center" wrapText="1"/>
      <protection locked="0"/>
    </xf>
    <xf numFmtId="0" fontId="4" fillId="0" borderId="24" xfId="0" applyFont="1" applyFill="1" applyBorder="1" applyAlignment="1">
      <alignment vertical="center" wrapText="1"/>
    </xf>
    <xf numFmtId="0" fontId="8" fillId="33" borderId="27" xfId="0" applyFont="1" applyFill="1" applyBorder="1" applyAlignment="1">
      <alignment vertical="center" wrapText="1"/>
    </xf>
    <xf numFmtId="0" fontId="2" fillId="0" borderId="11" xfId="0" applyFont="1" applyFill="1" applyBorder="1" applyAlignment="1">
      <alignment horizontal="left" vertical="center" wrapText="1"/>
    </xf>
    <xf numFmtId="0" fontId="46" fillId="0" borderId="10" xfId="0" applyFont="1" applyFill="1" applyBorder="1" applyAlignment="1">
      <alignment/>
    </xf>
    <xf numFmtId="0" fontId="0" fillId="0" borderId="17" xfId="0" applyBorder="1" applyAlignment="1">
      <alignment horizontal="center" vertical="center"/>
    </xf>
    <xf numFmtId="0" fontId="0" fillId="34" borderId="17" xfId="0" applyFill="1" applyBorder="1" applyAlignment="1">
      <alignment/>
    </xf>
    <xf numFmtId="14" fontId="0" fillId="34" borderId="17" xfId="0" applyNumberFormat="1" applyFill="1" applyBorder="1" applyAlignment="1">
      <alignment/>
    </xf>
    <xf numFmtId="43" fontId="0" fillId="34" borderId="17" xfId="61" applyNumberFormat="1" applyFont="1" applyFill="1" applyBorder="1" applyAlignment="1">
      <alignment/>
    </xf>
    <xf numFmtId="9" fontId="0" fillId="34" borderId="17" xfId="41" applyFont="1" applyFill="1" applyBorder="1" applyAlignment="1">
      <alignment horizontal="right"/>
    </xf>
    <xf numFmtId="180" fontId="0" fillId="34" borderId="17" xfId="61" applyNumberFormat="1" applyFont="1" applyFill="1" applyBorder="1" applyAlignment="1">
      <alignment/>
    </xf>
    <xf numFmtId="0" fontId="0" fillId="34" borderId="18" xfId="0" applyFill="1" applyBorder="1" applyAlignment="1">
      <alignment wrapText="1"/>
    </xf>
    <xf numFmtId="4" fontId="46" fillId="0" borderId="10" xfId="0" applyNumberFormat="1" applyFont="1" applyFill="1" applyBorder="1" applyAlignment="1">
      <alignment horizontal="center" wrapText="1"/>
    </xf>
    <xf numFmtId="0" fontId="5" fillId="33" borderId="28" xfId="0" applyFont="1" applyFill="1" applyBorder="1" applyAlignment="1">
      <alignment horizontal="center" vertical="center" wrapText="1"/>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31"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4" fontId="47" fillId="0" borderId="10" xfId="0" applyNumberFormat="1" applyFont="1" applyFill="1" applyBorder="1" applyAlignment="1">
      <alignment horizontal="center"/>
    </xf>
    <xf numFmtId="0" fontId="48" fillId="0" borderId="32" xfId="0" applyFont="1" applyBorder="1" applyAlignment="1">
      <alignment horizontal="left" vertical="center" wrapText="1"/>
    </xf>
    <xf numFmtId="0" fontId="7" fillId="0" borderId="0" xfId="0" applyFont="1" applyAlignment="1">
      <alignment horizontal="left" vertical="center" wrapText="1"/>
    </xf>
    <xf numFmtId="0" fontId="9" fillId="0" borderId="10" xfId="0" applyFont="1" applyFill="1" applyBorder="1" applyAlignment="1">
      <alignment horizontal="center" vertical="center" wrapText="1"/>
    </xf>
    <xf numFmtId="4" fontId="4" fillId="0" borderId="24" xfId="0" applyNumberFormat="1" applyFont="1" applyFill="1" applyBorder="1" applyAlignment="1">
      <alignment horizontal="center" vertical="center" wrapText="1"/>
    </xf>
    <xf numFmtId="4" fontId="4" fillId="0" borderId="34"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3" fontId="4" fillId="0" borderId="24" xfId="0" applyNumberFormat="1" applyFont="1" applyFill="1" applyBorder="1" applyAlignment="1">
      <alignment horizontal="center" vertical="center" wrapText="1"/>
    </xf>
    <xf numFmtId="3" fontId="4" fillId="0" borderId="34" xfId="0" applyNumberFormat="1" applyFont="1" applyFill="1" applyBorder="1" applyAlignment="1">
      <alignment horizontal="center" vertical="center" wrapText="1"/>
    </xf>
    <xf numFmtId="14" fontId="4" fillId="0" borderId="24" xfId="0" applyNumberFormat="1" applyFont="1" applyFill="1" applyBorder="1" applyAlignment="1">
      <alignment horizontal="center" vertical="center" wrapText="1"/>
    </xf>
    <xf numFmtId="14" fontId="4" fillId="0" borderId="34" xfId="0" applyNumberFormat="1" applyFont="1" applyFill="1" applyBorder="1" applyAlignment="1">
      <alignment horizontal="center" vertical="center" wrapText="1"/>
    </xf>
    <xf numFmtId="2" fontId="4" fillId="0" borderId="24" xfId="0" applyNumberFormat="1" applyFont="1" applyFill="1" applyBorder="1" applyAlignment="1">
      <alignment horizontal="center" vertical="center" wrapText="1"/>
    </xf>
    <xf numFmtId="2" fontId="4" fillId="0" borderId="34" xfId="0" applyNumberFormat="1" applyFont="1" applyFill="1" applyBorder="1" applyAlignment="1">
      <alignment horizontal="center" vertical="center" wrapText="1"/>
    </xf>
    <xf numFmtId="0" fontId="48" fillId="0" borderId="32" xfId="0" applyFont="1" applyBorder="1" applyAlignment="1">
      <alignment horizontal="center" vertical="center" wrapText="1"/>
    </xf>
    <xf numFmtId="0" fontId="7" fillId="0" borderId="0" xfId="0" applyFont="1" applyAlignment="1">
      <alignment horizontal="center" vertical="center" wrapText="1"/>
    </xf>
    <xf numFmtId="0" fontId="2" fillId="0" borderId="24"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4" xfId="0"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14" fontId="3" fillId="0" borderId="34" xfId="0" applyNumberFormat="1" applyFont="1" applyFill="1" applyBorder="1" applyAlignment="1">
      <alignment horizontal="center" vertical="center" wrapText="1"/>
    </xf>
    <xf numFmtId="4" fontId="47" fillId="0" borderId="24" xfId="0" applyNumberFormat="1" applyFont="1" applyFill="1" applyBorder="1" applyAlignment="1">
      <alignment horizontal="center"/>
    </xf>
    <xf numFmtId="4" fontId="47" fillId="0" borderId="34" xfId="0" applyNumberFormat="1" applyFont="1" applyFill="1" applyBorder="1" applyAlignment="1">
      <alignment horizontal="center"/>
    </xf>
    <xf numFmtId="4" fontId="46" fillId="0" borderId="24" xfId="0" applyNumberFormat="1" applyFont="1" applyFill="1" applyBorder="1" applyAlignment="1">
      <alignment horizontal="center" wrapText="1"/>
    </xf>
    <xf numFmtId="4" fontId="46" fillId="0" borderId="34" xfId="0" applyNumberFormat="1" applyFont="1" applyFill="1" applyBorder="1" applyAlignment="1">
      <alignment horizontal="center" wrapText="1"/>
    </xf>
    <xf numFmtId="3"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9" fillId="0" borderId="23" xfId="0" applyFont="1" applyFill="1" applyBorder="1" applyAlignment="1">
      <alignment horizontal="center" vertical="center" wrapText="1"/>
    </xf>
    <xf numFmtId="0" fontId="41" fillId="0" borderId="10" xfId="0" applyFont="1" applyBorder="1" applyAlignment="1">
      <alignment horizontal="center"/>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zoomScalePageLayoutView="0" workbookViewId="0" topLeftCell="A4">
      <selection activeCell="B22" sqref="B22:C22"/>
    </sheetView>
  </sheetViews>
  <sheetFormatPr defaultColWidth="9.140625" defaultRowHeight="15"/>
  <cols>
    <col min="1" max="1" width="40.7109375" style="0" customWidth="1"/>
    <col min="2" max="2" width="38.28125" style="0" customWidth="1"/>
    <col min="3" max="3" width="33.7109375" style="0" customWidth="1"/>
    <col min="4" max="4" width="31.140625" style="59" customWidth="1"/>
  </cols>
  <sheetData>
    <row r="1" spans="1:3" ht="45.75" customHeight="1" thickBot="1">
      <c r="A1" s="74" t="s">
        <v>63</v>
      </c>
      <c r="B1" s="75"/>
      <c r="C1" s="76"/>
    </row>
    <row r="2" spans="1:4" ht="39" customHeight="1" thickBot="1">
      <c r="A2" s="77" t="s">
        <v>64</v>
      </c>
      <c r="B2" s="78"/>
      <c r="C2" s="79"/>
      <c r="D2" s="51"/>
    </row>
    <row r="3" spans="1:4" ht="15">
      <c r="A3" s="60" t="s">
        <v>0</v>
      </c>
      <c r="B3" s="80" t="s">
        <v>26</v>
      </c>
      <c r="C3" s="80"/>
      <c r="D3" s="52"/>
    </row>
    <row r="4" spans="1:4" ht="15">
      <c r="A4" s="60" t="s">
        <v>1</v>
      </c>
      <c r="B4" s="81" t="s">
        <v>77</v>
      </c>
      <c r="C4" s="81"/>
      <c r="D4" s="53"/>
    </row>
    <row r="5" spans="1:4" ht="15">
      <c r="A5" s="61" t="s">
        <v>2</v>
      </c>
      <c r="B5" s="82">
        <v>42675</v>
      </c>
      <c r="C5" s="82"/>
      <c r="D5" s="54"/>
    </row>
    <row r="6" spans="1:4" ht="28.5">
      <c r="A6" s="61" t="s">
        <v>19</v>
      </c>
      <c r="B6" s="83">
        <f>6375109.95+4702666.05</f>
        <v>11077776</v>
      </c>
      <c r="C6" s="83"/>
      <c r="D6" s="55"/>
    </row>
    <row r="7" spans="1:4" ht="45.75" customHeight="1">
      <c r="A7" s="47" t="s">
        <v>10</v>
      </c>
      <c r="B7" s="73" t="s">
        <v>28</v>
      </c>
      <c r="C7" s="73"/>
      <c r="D7" s="56"/>
    </row>
    <row r="8" spans="1:4" ht="15">
      <c r="A8" s="3"/>
      <c r="B8" s="65"/>
      <c r="C8" s="65"/>
      <c r="D8" s="57"/>
    </row>
    <row r="9" spans="1:4" ht="15">
      <c r="A9" s="3"/>
      <c r="B9" s="65"/>
      <c r="C9" s="65"/>
      <c r="D9" s="57"/>
    </row>
    <row r="10" spans="1:4" ht="27" customHeight="1">
      <c r="A10" s="62" t="s">
        <v>11</v>
      </c>
      <c r="B10" s="89" t="s">
        <v>42</v>
      </c>
      <c r="C10" s="89"/>
      <c r="D10" s="57"/>
    </row>
    <row r="11" spans="1:4" ht="15">
      <c r="A11" s="62" t="s">
        <v>12</v>
      </c>
      <c r="B11" s="90">
        <v>37039358</v>
      </c>
      <c r="C11" s="90"/>
      <c r="D11" s="57"/>
    </row>
    <row r="12" spans="1:4" ht="17.25" customHeight="1">
      <c r="A12" s="62" t="s">
        <v>13</v>
      </c>
      <c r="B12" s="89" t="s">
        <v>35</v>
      </c>
      <c r="C12" s="89"/>
      <c r="D12" s="57"/>
    </row>
    <row r="13" spans="1:4" ht="15">
      <c r="A13" s="62" t="s">
        <v>21</v>
      </c>
      <c r="B13" s="89" t="s">
        <v>29</v>
      </c>
      <c r="C13" s="89"/>
      <c r="D13" s="57"/>
    </row>
    <row r="14" spans="1:4" ht="15">
      <c r="A14" s="62" t="s">
        <v>14</v>
      </c>
      <c r="B14" s="91">
        <f>95708+70600</f>
        <v>166308</v>
      </c>
      <c r="C14" s="92"/>
      <c r="D14" s="57"/>
    </row>
    <row r="15" spans="1:4" ht="15">
      <c r="A15" s="62" t="s">
        <v>15</v>
      </c>
      <c r="B15" s="87">
        <v>1000</v>
      </c>
      <c r="C15" s="88"/>
      <c r="D15" s="57"/>
    </row>
    <row r="16" spans="1:4" ht="15">
      <c r="A16" s="62" t="s">
        <v>16</v>
      </c>
      <c r="B16" s="87">
        <f>B14*B15</f>
        <v>166308000</v>
      </c>
      <c r="C16" s="88"/>
      <c r="D16" s="57"/>
    </row>
    <row r="17" spans="1:4" ht="15">
      <c r="A17" s="62" t="s">
        <v>17</v>
      </c>
      <c r="B17" s="87">
        <f>85720733.17+62919143.23</f>
        <v>148639876.4</v>
      </c>
      <c r="C17" s="88"/>
      <c r="D17" s="57"/>
    </row>
    <row r="18" spans="1:4" ht="15">
      <c r="A18" s="62" t="s">
        <v>22</v>
      </c>
      <c r="B18" s="93">
        <v>44904</v>
      </c>
      <c r="C18" s="94"/>
      <c r="D18" s="57"/>
    </row>
    <row r="19" spans="1:4" ht="15">
      <c r="A19" s="62" t="s">
        <v>20</v>
      </c>
      <c r="B19" s="87">
        <f>B6</f>
        <v>11077776</v>
      </c>
      <c r="C19" s="88"/>
      <c r="D19" s="57"/>
    </row>
    <row r="20" spans="1:4" ht="30">
      <c r="A20" s="62" t="s">
        <v>23</v>
      </c>
      <c r="B20" s="95" t="s">
        <v>27</v>
      </c>
      <c r="C20" s="96"/>
      <c r="D20" s="57"/>
    </row>
    <row r="21" spans="1:4" ht="64.5" customHeight="1">
      <c r="A21" s="62" t="s">
        <v>18</v>
      </c>
      <c r="B21" s="95" t="s">
        <v>34</v>
      </c>
      <c r="C21" s="96"/>
      <c r="D21" s="57"/>
    </row>
    <row r="22" spans="1:4" ht="30">
      <c r="A22" s="62" t="s">
        <v>24</v>
      </c>
      <c r="B22" s="87">
        <v>380.52</v>
      </c>
      <c r="C22" s="88"/>
      <c r="D22" s="57"/>
    </row>
    <row r="23" spans="1:4" ht="39" thickBot="1">
      <c r="A23" s="63" t="s">
        <v>67</v>
      </c>
      <c r="B23" s="86"/>
      <c r="C23" s="86"/>
      <c r="D23" s="50"/>
    </row>
    <row r="24" spans="1:4" ht="30">
      <c r="A24" s="1" t="s">
        <v>25</v>
      </c>
      <c r="B24" s="64" t="s">
        <v>36</v>
      </c>
      <c r="C24" s="48" t="s">
        <v>37</v>
      </c>
      <c r="D24" s="50"/>
    </row>
    <row r="25" ht="30" customHeight="1" thickBot="1"/>
    <row r="26" spans="1:3" ht="60" customHeight="1">
      <c r="A26" s="84" t="s">
        <v>65</v>
      </c>
      <c r="B26" s="84"/>
      <c r="C26" s="84"/>
    </row>
    <row r="27" spans="1:3" ht="99" customHeight="1">
      <c r="A27" s="85" t="s">
        <v>66</v>
      </c>
      <c r="B27" s="85"/>
      <c r="C27" s="85"/>
    </row>
  </sheetData>
  <sheetProtection/>
  <mergeCells count="23">
    <mergeCell ref="B16:C16"/>
    <mergeCell ref="B17:C17"/>
    <mergeCell ref="B18:C18"/>
    <mergeCell ref="B19:C19"/>
    <mergeCell ref="B20:C20"/>
    <mergeCell ref="B21:C21"/>
    <mergeCell ref="A26:C26"/>
    <mergeCell ref="A27:C27"/>
    <mergeCell ref="B23:C23"/>
    <mergeCell ref="B22:C22"/>
    <mergeCell ref="B10:C10"/>
    <mergeCell ref="B11:C11"/>
    <mergeCell ref="B12:C12"/>
    <mergeCell ref="B13:C13"/>
    <mergeCell ref="B14:C14"/>
    <mergeCell ref="B15:C15"/>
    <mergeCell ref="B7:C7"/>
    <mergeCell ref="A1:C1"/>
    <mergeCell ref="A2:C2"/>
    <mergeCell ref="B3:C3"/>
    <mergeCell ref="B4:C4"/>
    <mergeCell ref="B5:C5"/>
    <mergeCell ref="B6:C6"/>
  </mergeCells>
  <dataValidations count="1">
    <dataValidation type="list" allowBlank="1" showInputMessage="1" showErrorMessage="1" sqref="A2:C2">
      <formula1>"цінні папери, що підлягають продажу на фондовій біржі, майнові права, що випливають з цінних паперів (у випадку наявності заборон, блокувань, обмежень НКЦПФР), дебіторська заборгованість (облігації, термін обігу яких завершився)"</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7"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D27"/>
  <sheetViews>
    <sheetView zoomScalePageLayoutView="0" workbookViewId="0" topLeftCell="A10">
      <selection activeCell="B22" sqref="B22:C22"/>
    </sheetView>
  </sheetViews>
  <sheetFormatPr defaultColWidth="9.140625" defaultRowHeight="15"/>
  <cols>
    <col min="1" max="1" width="40.7109375" style="0" customWidth="1"/>
    <col min="2" max="2" width="38.28125" style="13" customWidth="1"/>
    <col min="3" max="3" width="33.7109375" style="13" customWidth="1"/>
    <col min="4" max="4" width="31.140625" style="50" customWidth="1"/>
    <col min="5" max="5" width="9.140625" style="13" customWidth="1"/>
  </cols>
  <sheetData>
    <row r="1" spans="1:3" ht="47.25" customHeight="1" thickBot="1">
      <c r="A1" s="74" t="s">
        <v>63</v>
      </c>
      <c r="B1" s="75"/>
      <c r="C1" s="76"/>
    </row>
    <row r="2" spans="1:4" ht="48" customHeight="1" thickBot="1">
      <c r="A2" s="77" t="s">
        <v>64</v>
      </c>
      <c r="B2" s="78"/>
      <c r="C2" s="79"/>
      <c r="D2" s="51"/>
    </row>
    <row r="3" spans="1:4" ht="15">
      <c r="A3" s="1" t="s">
        <v>0</v>
      </c>
      <c r="B3" s="99" t="s">
        <v>26</v>
      </c>
      <c r="C3" s="100"/>
      <c r="D3" s="52"/>
    </row>
    <row r="4" spans="1:4" ht="15">
      <c r="A4" s="1" t="s">
        <v>1</v>
      </c>
      <c r="B4" s="101" t="s">
        <v>77</v>
      </c>
      <c r="C4" s="102"/>
      <c r="D4" s="53"/>
    </row>
    <row r="5" spans="1:4" ht="15">
      <c r="A5" s="5" t="s">
        <v>2</v>
      </c>
      <c r="B5" s="103">
        <v>42675</v>
      </c>
      <c r="C5" s="104"/>
      <c r="D5" s="54"/>
    </row>
    <row r="6" spans="1:4" ht="28.5">
      <c r="A6" s="5" t="s">
        <v>19</v>
      </c>
      <c r="B6" s="105">
        <f>4901206.53+2016342.47</f>
        <v>6917549</v>
      </c>
      <c r="C6" s="106"/>
      <c r="D6" s="55"/>
    </row>
    <row r="7" spans="1:4" ht="45.75" customHeight="1">
      <c r="A7" s="4" t="s">
        <v>10</v>
      </c>
      <c r="B7" s="107" t="s">
        <v>28</v>
      </c>
      <c r="C7" s="108"/>
      <c r="D7" s="56"/>
    </row>
    <row r="8" spans="1:4" ht="15">
      <c r="A8" s="3"/>
      <c r="B8" s="12"/>
      <c r="C8" s="12"/>
      <c r="D8" s="57"/>
    </row>
    <row r="9" spans="1:4" ht="15">
      <c r="A9" s="3"/>
      <c r="B9" s="12"/>
      <c r="C9" s="12"/>
      <c r="D9" s="57"/>
    </row>
    <row r="10" spans="1:4" ht="45" customHeight="1">
      <c r="A10" s="2" t="s">
        <v>11</v>
      </c>
      <c r="B10" s="89" t="s">
        <v>43</v>
      </c>
      <c r="C10" s="89"/>
      <c r="D10" s="57"/>
    </row>
    <row r="11" spans="1:4" ht="15">
      <c r="A11" s="2" t="s">
        <v>12</v>
      </c>
      <c r="B11" s="90">
        <v>35548589</v>
      </c>
      <c r="C11" s="90"/>
      <c r="D11" s="57"/>
    </row>
    <row r="12" spans="1:4" ht="17.25" customHeight="1">
      <c r="A12" s="2" t="s">
        <v>13</v>
      </c>
      <c r="B12" s="89" t="s">
        <v>35</v>
      </c>
      <c r="C12" s="89"/>
      <c r="D12" s="57"/>
    </row>
    <row r="13" spans="1:4" ht="15">
      <c r="A13" s="2" t="s">
        <v>21</v>
      </c>
      <c r="B13" s="89" t="s">
        <v>30</v>
      </c>
      <c r="C13" s="89"/>
      <c r="D13" s="57"/>
    </row>
    <row r="14" spans="1:4" ht="15">
      <c r="A14" s="2" t="s">
        <v>14</v>
      </c>
      <c r="B14" s="109">
        <f>95708+39374</f>
        <v>135082</v>
      </c>
      <c r="C14" s="109"/>
      <c r="D14" s="57"/>
    </row>
    <row r="15" spans="1:4" ht="15">
      <c r="A15" s="2" t="s">
        <v>15</v>
      </c>
      <c r="B15" s="110">
        <v>1000</v>
      </c>
      <c r="C15" s="110"/>
      <c r="D15" s="57"/>
    </row>
    <row r="16" spans="1:4" ht="15">
      <c r="A16" s="2" t="s">
        <v>16</v>
      </c>
      <c r="B16" s="110">
        <f>B14*B15</f>
        <v>135082000</v>
      </c>
      <c r="C16" s="110"/>
      <c r="D16" s="57"/>
    </row>
    <row r="17" spans="1:4" ht="15">
      <c r="A17" s="2" t="s">
        <v>17</v>
      </c>
      <c r="B17" s="110">
        <f>85719776.09+35012875.87</f>
        <v>120732651.96000001</v>
      </c>
      <c r="C17" s="110"/>
      <c r="D17" s="57"/>
    </row>
    <row r="18" spans="1:4" ht="15">
      <c r="A18" s="2" t="s">
        <v>22</v>
      </c>
      <c r="B18" s="113">
        <v>44904</v>
      </c>
      <c r="C18" s="113"/>
      <c r="D18" s="57"/>
    </row>
    <row r="19" spans="1:4" ht="15">
      <c r="A19" s="2" t="s">
        <v>20</v>
      </c>
      <c r="B19" s="110">
        <f>B6</f>
        <v>6917549</v>
      </c>
      <c r="C19" s="110"/>
      <c r="D19" s="57"/>
    </row>
    <row r="20" spans="1:4" ht="30">
      <c r="A20" s="2" t="s">
        <v>23</v>
      </c>
      <c r="B20" s="89" t="s">
        <v>27</v>
      </c>
      <c r="C20" s="89"/>
      <c r="D20" s="57"/>
    </row>
    <row r="21" spans="1:4" ht="59.25" customHeight="1">
      <c r="A21" s="2" t="s">
        <v>18</v>
      </c>
      <c r="B21" s="89" t="s">
        <v>34</v>
      </c>
      <c r="C21" s="89"/>
      <c r="D21" s="57"/>
    </row>
    <row r="22" spans="1:4" ht="30">
      <c r="A22" s="2" t="s">
        <v>24</v>
      </c>
      <c r="B22" s="110">
        <v>309.074</v>
      </c>
      <c r="C22" s="110"/>
      <c r="D22" s="57"/>
    </row>
    <row r="23" spans="1:3" ht="39" thickBot="1">
      <c r="A23" s="58" t="s">
        <v>67</v>
      </c>
      <c r="B23" s="111"/>
      <c r="C23" s="112"/>
    </row>
    <row r="24" spans="1:3" ht="30">
      <c r="A24" s="1" t="s">
        <v>25</v>
      </c>
      <c r="B24" s="14" t="s">
        <v>36</v>
      </c>
      <c r="C24" s="11" t="s">
        <v>37</v>
      </c>
    </row>
    <row r="25" ht="15.75" thickBot="1"/>
    <row r="26" spans="1:3" ht="70.5" customHeight="1">
      <c r="A26" s="97" t="s">
        <v>65</v>
      </c>
      <c r="B26" s="97"/>
      <c r="C26" s="97"/>
    </row>
    <row r="27" spans="1:3" ht="94.5" customHeight="1">
      <c r="A27" s="98" t="s">
        <v>66</v>
      </c>
      <c r="B27" s="98"/>
      <c r="C27" s="98"/>
    </row>
  </sheetData>
  <sheetProtection/>
  <mergeCells count="23">
    <mergeCell ref="B23:C23"/>
    <mergeCell ref="B16:C16"/>
    <mergeCell ref="B17:C17"/>
    <mergeCell ref="B18:C18"/>
    <mergeCell ref="B19:C19"/>
    <mergeCell ref="B20:C20"/>
    <mergeCell ref="B22:C22"/>
    <mergeCell ref="B10:C10"/>
    <mergeCell ref="B11:C11"/>
    <mergeCell ref="B12:C12"/>
    <mergeCell ref="B13:C13"/>
    <mergeCell ref="B14:C14"/>
    <mergeCell ref="B15:C15"/>
    <mergeCell ref="A26:C26"/>
    <mergeCell ref="A27:C27"/>
    <mergeCell ref="A1:C1"/>
    <mergeCell ref="A2:C2"/>
    <mergeCell ref="B3:C3"/>
    <mergeCell ref="B4:C4"/>
    <mergeCell ref="B5:C5"/>
    <mergeCell ref="B6:C6"/>
    <mergeCell ref="B7:C7"/>
    <mergeCell ref="B21:C21"/>
  </mergeCells>
  <dataValidations count="1">
    <dataValidation type="list" allowBlank="1" showInputMessage="1" showErrorMessage="1" sqref="A2:C2">
      <formula1>"цінні папери, що підлягають продажу на фондовій біржі, майнові права, що випливають з цінних паперів (у випадку наявності заборон, блокувань, обмежень НКЦПФР), дебіторська заборгованість (облігації, термін обігу яких завершився)"</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27"/>
  <sheetViews>
    <sheetView zoomScalePageLayoutView="0" workbookViewId="0" topLeftCell="A19">
      <selection activeCell="B22" sqref="B22:C22"/>
    </sheetView>
  </sheetViews>
  <sheetFormatPr defaultColWidth="9.140625" defaultRowHeight="15"/>
  <cols>
    <col min="1" max="1" width="40.7109375" style="0" customWidth="1"/>
    <col min="2" max="2" width="38.28125" style="13" customWidth="1"/>
    <col min="3" max="3" width="33.7109375" style="13" customWidth="1"/>
    <col min="4" max="4" width="31.140625" style="50" customWidth="1"/>
  </cols>
  <sheetData>
    <row r="1" spans="1:3" ht="42" customHeight="1" thickBot="1">
      <c r="A1" s="74" t="s">
        <v>63</v>
      </c>
      <c r="B1" s="75"/>
      <c r="C1" s="76"/>
    </row>
    <row r="2" spans="1:4" ht="48" customHeight="1" thickBot="1">
      <c r="A2" s="77" t="s">
        <v>64</v>
      </c>
      <c r="B2" s="78"/>
      <c r="C2" s="79"/>
      <c r="D2" s="51"/>
    </row>
    <row r="3" spans="1:4" ht="15">
      <c r="A3" s="60" t="s">
        <v>0</v>
      </c>
      <c r="B3" s="80" t="s">
        <v>26</v>
      </c>
      <c r="C3" s="80"/>
      <c r="D3" s="52"/>
    </row>
    <row r="4" spans="1:4" ht="15">
      <c r="A4" s="60" t="s">
        <v>1</v>
      </c>
      <c r="B4" s="82">
        <v>44409</v>
      </c>
      <c r="C4" s="82"/>
      <c r="D4" s="53"/>
    </row>
    <row r="5" spans="1:4" ht="15">
      <c r="A5" s="61" t="s">
        <v>2</v>
      </c>
      <c r="B5" s="82">
        <v>42675</v>
      </c>
      <c r="C5" s="82"/>
      <c r="D5" s="54"/>
    </row>
    <row r="6" spans="1:4" ht="28.5">
      <c r="A6" s="61" t="s">
        <v>19</v>
      </c>
      <c r="B6" s="83">
        <v>4296519</v>
      </c>
      <c r="C6" s="83"/>
      <c r="D6" s="55"/>
    </row>
    <row r="7" spans="1:4" ht="45.75" customHeight="1">
      <c r="A7" s="47" t="s">
        <v>10</v>
      </c>
      <c r="B7" s="73" t="s">
        <v>28</v>
      </c>
      <c r="C7" s="73"/>
      <c r="D7" s="56"/>
    </row>
    <row r="8" spans="1:4" ht="15">
      <c r="A8" s="3"/>
      <c r="B8" s="65"/>
      <c r="C8" s="65"/>
      <c r="D8" s="57"/>
    </row>
    <row r="9" spans="1:4" ht="15">
      <c r="A9" s="3"/>
      <c r="B9" s="65"/>
      <c r="C9" s="65"/>
      <c r="D9" s="57"/>
    </row>
    <row r="10" spans="1:4" ht="45" customHeight="1">
      <c r="A10" s="62" t="s">
        <v>11</v>
      </c>
      <c r="B10" s="89" t="s">
        <v>44</v>
      </c>
      <c r="C10" s="89"/>
      <c r="D10" s="57"/>
    </row>
    <row r="11" spans="1:4" ht="15">
      <c r="A11" s="62" t="s">
        <v>12</v>
      </c>
      <c r="B11" s="90">
        <v>37175969</v>
      </c>
      <c r="C11" s="90"/>
      <c r="D11" s="57"/>
    </row>
    <row r="12" spans="1:4" ht="15" customHeight="1">
      <c r="A12" s="62" t="s">
        <v>13</v>
      </c>
      <c r="B12" s="89" t="s">
        <v>35</v>
      </c>
      <c r="C12" s="89"/>
      <c r="D12" s="57"/>
    </row>
    <row r="13" spans="1:4" ht="15">
      <c r="A13" s="62" t="s">
        <v>21</v>
      </c>
      <c r="B13" s="89" t="s">
        <v>31</v>
      </c>
      <c r="C13" s="89"/>
      <c r="D13" s="57"/>
    </row>
    <row r="14" spans="1:4" ht="15">
      <c r="A14" s="62" t="s">
        <v>14</v>
      </c>
      <c r="B14" s="109">
        <v>83900</v>
      </c>
      <c r="C14" s="109"/>
      <c r="D14" s="57"/>
    </row>
    <row r="15" spans="1:4" ht="15">
      <c r="A15" s="62" t="s">
        <v>15</v>
      </c>
      <c r="B15" s="110">
        <v>1000</v>
      </c>
      <c r="C15" s="110"/>
      <c r="D15" s="57"/>
    </row>
    <row r="16" spans="1:4" ht="15">
      <c r="A16" s="62" t="s">
        <v>16</v>
      </c>
      <c r="B16" s="110">
        <f>B14*B15</f>
        <v>83900000</v>
      </c>
      <c r="C16" s="110"/>
      <c r="D16" s="57"/>
    </row>
    <row r="17" spans="1:4" ht="15">
      <c r="A17" s="62" t="s">
        <v>17</v>
      </c>
      <c r="B17" s="110">
        <v>75062152.77</v>
      </c>
      <c r="C17" s="110"/>
      <c r="D17" s="57"/>
    </row>
    <row r="18" spans="1:4" ht="15">
      <c r="A18" s="62" t="s">
        <v>22</v>
      </c>
      <c r="B18" s="113">
        <v>44904</v>
      </c>
      <c r="C18" s="113"/>
      <c r="D18" s="57"/>
    </row>
    <row r="19" spans="1:4" ht="15">
      <c r="A19" s="62" t="s">
        <v>20</v>
      </c>
      <c r="B19" s="110">
        <f>B6</f>
        <v>4296519</v>
      </c>
      <c r="C19" s="110"/>
      <c r="D19" s="57"/>
    </row>
    <row r="20" spans="1:4" ht="30">
      <c r="A20" s="62" t="s">
        <v>23</v>
      </c>
      <c r="B20" s="89" t="s">
        <v>27</v>
      </c>
      <c r="C20" s="89"/>
      <c r="D20" s="57"/>
    </row>
    <row r="21" spans="1:4" ht="124.5" customHeight="1">
      <c r="A21" s="62" t="s">
        <v>18</v>
      </c>
      <c r="B21" s="89" t="s">
        <v>34</v>
      </c>
      <c r="C21" s="89"/>
      <c r="D21" s="57"/>
    </row>
    <row r="22" spans="1:4" ht="30">
      <c r="A22" s="62" t="s">
        <v>24</v>
      </c>
      <c r="B22" s="110">
        <v>192.16</v>
      </c>
      <c r="C22" s="110"/>
      <c r="D22" s="57"/>
    </row>
    <row r="23" spans="1:3" ht="39" thickBot="1">
      <c r="A23" s="58" t="s">
        <v>67</v>
      </c>
      <c r="B23" s="111"/>
      <c r="C23" s="112"/>
    </row>
    <row r="24" spans="1:3" ht="30">
      <c r="A24" s="1" t="s">
        <v>25</v>
      </c>
      <c r="B24" s="14" t="s">
        <v>36</v>
      </c>
      <c r="C24" s="49" t="s">
        <v>37</v>
      </c>
    </row>
    <row r="25" ht="15.75" thickBot="1"/>
    <row r="26" spans="1:3" ht="85.5" customHeight="1">
      <c r="A26" s="84" t="s">
        <v>65</v>
      </c>
      <c r="B26" s="84"/>
      <c r="C26" s="84"/>
    </row>
    <row r="27" spans="1:3" ht="84" customHeight="1">
      <c r="A27" s="85" t="s">
        <v>66</v>
      </c>
      <c r="B27" s="85"/>
      <c r="C27" s="85"/>
    </row>
  </sheetData>
  <sheetProtection/>
  <mergeCells count="23">
    <mergeCell ref="B23:C23"/>
    <mergeCell ref="B17:C17"/>
    <mergeCell ref="B18:C18"/>
    <mergeCell ref="B19:C19"/>
    <mergeCell ref="B20:C20"/>
    <mergeCell ref="B21:C21"/>
    <mergeCell ref="B22:C22"/>
    <mergeCell ref="B11:C11"/>
    <mergeCell ref="B12:C12"/>
    <mergeCell ref="B13:C13"/>
    <mergeCell ref="B14:C14"/>
    <mergeCell ref="B15:C15"/>
    <mergeCell ref="B16:C16"/>
    <mergeCell ref="A26:C26"/>
    <mergeCell ref="A27:C27"/>
    <mergeCell ref="A1:C1"/>
    <mergeCell ref="A2:C2"/>
    <mergeCell ref="B3:C3"/>
    <mergeCell ref="B4:C4"/>
    <mergeCell ref="B5:C5"/>
    <mergeCell ref="B6:C6"/>
    <mergeCell ref="B7:C7"/>
    <mergeCell ref="B10:C10"/>
  </mergeCells>
  <dataValidations count="1">
    <dataValidation type="list" allowBlank="1" showInputMessage="1" showErrorMessage="1" sqref="A2:C2">
      <formula1>"цінні папери, що підлягають продажу на фондовій біржі, майнові права, що випливають з цінних паперів (у випадку наявності заборон, блокувань, обмежень НКЦПФР), дебіторська заборгованість (облігації, термін обігу яких завершився)"</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7"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D27"/>
  <sheetViews>
    <sheetView zoomScalePageLayoutView="0" workbookViewId="0" topLeftCell="A16">
      <selection activeCell="B22" sqref="B22:C22"/>
    </sheetView>
  </sheetViews>
  <sheetFormatPr defaultColWidth="9.140625" defaultRowHeight="15"/>
  <cols>
    <col min="1" max="1" width="40.7109375" style="0" customWidth="1"/>
    <col min="2" max="2" width="38.28125" style="13" customWidth="1"/>
    <col min="3" max="3" width="33.7109375" style="13" customWidth="1"/>
    <col min="4" max="4" width="31.140625" style="50" customWidth="1"/>
  </cols>
  <sheetData>
    <row r="1" spans="1:3" ht="44.25" customHeight="1" thickBot="1">
      <c r="A1" s="74" t="s">
        <v>63</v>
      </c>
      <c r="B1" s="75"/>
      <c r="C1" s="76"/>
    </row>
    <row r="2" spans="1:4" ht="42.75" customHeight="1" thickBot="1">
      <c r="A2" s="77" t="s">
        <v>64</v>
      </c>
      <c r="B2" s="78"/>
      <c r="C2" s="79"/>
      <c r="D2" s="51"/>
    </row>
    <row r="3" spans="1:4" ht="15">
      <c r="A3" s="60" t="s">
        <v>0</v>
      </c>
      <c r="B3" s="99" t="s">
        <v>26</v>
      </c>
      <c r="C3" s="100"/>
      <c r="D3" s="52"/>
    </row>
    <row r="4" spans="1:4" ht="15">
      <c r="A4" s="60" t="s">
        <v>1</v>
      </c>
      <c r="B4" s="101" t="s">
        <v>77</v>
      </c>
      <c r="C4" s="102"/>
      <c r="D4" s="53"/>
    </row>
    <row r="5" spans="1:4" ht="15">
      <c r="A5" s="61" t="s">
        <v>2</v>
      </c>
      <c r="B5" s="103">
        <v>42675</v>
      </c>
      <c r="C5" s="104"/>
      <c r="D5" s="54"/>
    </row>
    <row r="6" spans="1:4" ht="28.5">
      <c r="A6" s="61" t="s">
        <v>19</v>
      </c>
      <c r="B6" s="105">
        <f>4901206.8+3613992.2</f>
        <v>8515199</v>
      </c>
      <c r="C6" s="106"/>
      <c r="D6" s="55"/>
    </row>
    <row r="7" spans="1:4" ht="45.75" customHeight="1">
      <c r="A7" s="47" t="s">
        <v>10</v>
      </c>
      <c r="B7" s="107" t="s">
        <v>28</v>
      </c>
      <c r="C7" s="108"/>
      <c r="D7" s="56"/>
    </row>
    <row r="8" spans="1:4" ht="15">
      <c r="A8" s="3"/>
      <c r="B8" s="65"/>
      <c r="C8" s="65"/>
      <c r="D8" s="57"/>
    </row>
    <row r="9" spans="1:4" ht="15">
      <c r="A9" s="3"/>
      <c r="B9" s="65"/>
      <c r="C9" s="65"/>
      <c r="D9" s="57"/>
    </row>
    <row r="10" spans="1:4" ht="30" customHeight="1">
      <c r="A10" s="62" t="s">
        <v>11</v>
      </c>
      <c r="B10" s="89" t="s">
        <v>45</v>
      </c>
      <c r="C10" s="89"/>
      <c r="D10" s="57"/>
    </row>
    <row r="11" spans="1:4" ht="15">
      <c r="A11" s="62" t="s">
        <v>12</v>
      </c>
      <c r="B11" s="90">
        <v>37037319</v>
      </c>
      <c r="C11" s="90"/>
      <c r="D11" s="57"/>
    </row>
    <row r="12" spans="1:4" ht="15" customHeight="1">
      <c r="A12" s="62" t="s">
        <v>13</v>
      </c>
      <c r="B12" s="89" t="s">
        <v>35</v>
      </c>
      <c r="C12" s="89"/>
      <c r="D12" s="57"/>
    </row>
    <row r="13" spans="1:4" ht="15">
      <c r="A13" s="62" t="s">
        <v>21</v>
      </c>
      <c r="B13" s="89" t="s">
        <v>32</v>
      </c>
      <c r="C13" s="89"/>
      <c r="D13" s="57"/>
    </row>
    <row r="14" spans="1:4" ht="15">
      <c r="A14" s="62" t="s">
        <v>14</v>
      </c>
      <c r="B14" s="109">
        <f>95708+70572</f>
        <v>166280</v>
      </c>
      <c r="C14" s="109"/>
      <c r="D14" s="57"/>
    </row>
    <row r="15" spans="1:4" ht="15">
      <c r="A15" s="62" t="s">
        <v>15</v>
      </c>
      <c r="B15" s="110">
        <v>1000</v>
      </c>
      <c r="C15" s="110"/>
      <c r="D15" s="57"/>
    </row>
    <row r="16" spans="1:4" ht="15">
      <c r="A16" s="62" t="s">
        <v>16</v>
      </c>
      <c r="B16" s="110">
        <f>B14*B15</f>
        <v>166280000</v>
      </c>
      <c r="C16" s="110"/>
      <c r="D16" s="57"/>
    </row>
    <row r="17" spans="1:4" ht="15">
      <c r="A17" s="62" t="s">
        <v>17</v>
      </c>
      <c r="B17" s="110">
        <f>85415237.62+63198660.4</f>
        <v>148613898.02</v>
      </c>
      <c r="C17" s="110"/>
      <c r="D17" s="57"/>
    </row>
    <row r="18" spans="1:4" ht="15">
      <c r="A18" s="62" t="s">
        <v>22</v>
      </c>
      <c r="B18" s="113">
        <v>44904</v>
      </c>
      <c r="C18" s="113"/>
      <c r="D18" s="57"/>
    </row>
    <row r="19" spans="1:4" ht="15">
      <c r="A19" s="62" t="s">
        <v>20</v>
      </c>
      <c r="B19" s="110">
        <f>B6</f>
        <v>8515199</v>
      </c>
      <c r="C19" s="110"/>
      <c r="D19" s="57"/>
    </row>
    <row r="20" spans="1:4" ht="30">
      <c r="A20" s="62" t="s">
        <v>23</v>
      </c>
      <c r="B20" s="89" t="s">
        <v>27</v>
      </c>
      <c r="C20" s="89"/>
      <c r="D20" s="57"/>
    </row>
    <row r="21" spans="1:4" ht="75.75" customHeight="1">
      <c r="A21" s="62" t="s">
        <v>18</v>
      </c>
      <c r="B21" s="89" t="s">
        <v>34</v>
      </c>
      <c r="C21" s="89"/>
      <c r="D21" s="57"/>
    </row>
    <row r="22" spans="1:4" ht="30">
      <c r="A22" s="62" t="s">
        <v>24</v>
      </c>
      <c r="B22" s="110">
        <v>380.45</v>
      </c>
      <c r="C22" s="110"/>
      <c r="D22" s="57"/>
    </row>
    <row r="23" spans="1:3" ht="39" thickBot="1">
      <c r="A23" s="58" t="s">
        <v>67</v>
      </c>
      <c r="B23" s="111"/>
      <c r="C23" s="112"/>
    </row>
    <row r="24" spans="1:3" ht="30">
      <c r="A24" s="1" t="s">
        <v>25</v>
      </c>
      <c r="B24" s="14" t="s">
        <v>36</v>
      </c>
      <c r="C24" s="49" t="s">
        <v>37</v>
      </c>
    </row>
    <row r="25" ht="15.75" thickBot="1"/>
    <row r="26" spans="1:3" ht="72" customHeight="1">
      <c r="A26" s="97" t="s">
        <v>65</v>
      </c>
      <c r="B26" s="97"/>
      <c r="C26" s="97"/>
    </row>
    <row r="27" spans="1:3" ht="90" customHeight="1">
      <c r="A27" s="98" t="s">
        <v>66</v>
      </c>
      <c r="B27" s="98"/>
      <c r="C27" s="98"/>
    </row>
  </sheetData>
  <sheetProtection/>
  <mergeCells count="23">
    <mergeCell ref="A1:C1"/>
    <mergeCell ref="A2:C2"/>
    <mergeCell ref="B7:C7"/>
    <mergeCell ref="B6:C6"/>
    <mergeCell ref="B4:C4"/>
    <mergeCell ref="B3:C3"/>
    <mergeCell ref="B5:C5"/>
    <mergeCell ref="B17:C17"/>
    <mergeCell ref="B18:C18"/>
    <mergeCell ref="B19:C19"/>
    <mergeCell ref="B20:C20"/>
    <mergeCell ref="B21:C21"/>
    <mergeCell ref="B22:C22"/>
    <mergeCell ref="A26:C26"/>
    <mergeCell ref="A27:C27"/>
    <mergeCell ref="B23:C23"/>
    <mergeCell ref="B10:C10"/>
    <mergeCell ref="B11:C11"/>
    <mergeCell ref="B12:C12"/>
    <mergeCell ref="B13:C13"/>
    <mergeCell ref="B14:C14"/>
    <mergeCell ref="B15:C15"/>
    <mergeCell ref="B16:C16"/>
  </mergeCells>
  <dataValidations count="1">
    <dataValidation type="list" allowBlank="1" showInputMessage="1" showErrorMessage="1" sqref="A2:C2">
      <formula1>"цінні папери, що підлягають продажу на фондовій біржі, майнові права, що випливають з цінних паперів (у випадку наявності заборон, блокувань, обмежень НКЦПФР), дебіторська заборгованість (облігації, термін обігу яких завершився)"</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7"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D27"/>
  <sheetViews>
    <sheetView zoomScalePageLayoutView="0" workbookViewId="0" topLeftCell="A16">
      <selection activeCell="B21" sqref="B21:C21"/>
    </sheetView>
  </sheetViews>
  <sheetFormatPr defaultColWidth="9.140625" defaultRowHeight="15"/>
  <cols>
    <col min="1" max="1" width="40.7109375" style="0" customWidth="1"/>
    <col min="2" max="2" width="38.28125" style="13" customWidth="1"/>
    <col min="3" max="3" width="37.421875" style="13" customWidth="1"/>
    <col min="4" max="4" width="31.140625" style="50" customWidth="1"/>
  </cols>
  <sheetData>
    <row r="1" spans="1:3" ht="42.75" customHeight="1" thickBot="1">
      <c r="A1" s="74" t="s">
        <v>63</v>
      </c>
      <c r="B1" s="75"/>
      <c r="C1" s="76"/>
    </row>
    <row r="2" spans="1:4" ht="44.25" customHeight="1" thickBot="1">
      <c r="A2" s="77" t="s">
        <v>64</v>
      </c>
      <c r="B2" s="78"/>
      <c r="C2" s="79"/>
      <c r="D2" s="51"/>
    </row>
    <row r="3" spans="1:4" ht="15">
      <c r="A3" s="60" t="s">
        <v>0</v>
      </c>
      <c r="B3" s="80" t="s">
        <v>26</v>
      </c>
      <c r="C3" s="80"/>
      <c r="D3" s="52"/>
    </row>
    <row r="4" spans="1:4" ht="15">
      <c r="A4" s="60" t="s">
        <v>1</v>
      </c>
      <c r="B4" s="81" t="s">
        <v>77</v>
      </c>
      <c r="C4" s="81"/>
      <c r="D4" s="53"/>
    </row>
    <row r="5" spans="1:4" ht="15">
      <c r="A5" s="61" t="s">
        <v>2</v>
      </c>
      <c r="B5" s="82">
        <v>42675</v>
      </c>
      <c r="C5" s="82"/>
      <c r="D5" s="54"/>
    </row>
    <row r="6" spans="1:4" ht="28.5">
      <c r="A6" s="61" t="s">
        <v>19</v>
      </c>
      <c r="B6" s="83">
        <f>2873290.4+3072.6</f>
        <v>2876363</v>
      </c>
      <c r="C6" s="83"/>
      <c r="D6" s="55"/>
    </row>
    <row r="7" spans="1:4" ht="64.5" customHeight="1">
      <c r="A7" s="47" t="s">
        <v>10</v>
      </c>
      <c r="B7" s="73" t="s">
        <v>28</v>
      </c>
      <c r="C7" s="73"/>
      <c r="D7" s="56"/>
    </row>
    <row r="8" spans="1:4" ht="15">
      <c r="A8" s="3"/>
      <c r="B8" s="65"/>
      <c r="C8" s="65"/>
      <c r="D8" s="57"/>
    </row>
    <row r="9" spans="1:4" ht="15">
      <c r="A9" s="3"/>
      <c r="B9" s="65"/>
      <c r="C9" s="65"/>
      <c r="D9" s="57"/>
    </row>
    <row r="10" spans="1:4" ht="25.5" customHeight="1">
      <c r="A10" s="62" t="s">
        <v>11</v>
      </c>
      <c r="B10" s="89" t="s">
        <v>46</v>
      </c>
      <c r="C10" s="89"/>
      <c r="D10" s="57"/>
    </row>
    <row r="11" spans="1:4" ht="15">
      <c r="A11" s="62" t="s">
        <v>12</v>
      </c>
      <c r="B11" s="90">
        <v>37037324</v>
      </c>
      <c r="C11" s="90"/>
      <c r="D11" s="57"/>
    </row>
    <row r="12" spans="1:4" ht="16.5" customHeight="1">
      <c r="A12" s="62" t="s">
        <v>13</v>
      </c>
      <c r="B12" s="89" t="s">
        <v>35</v>
      </c>
      <c r="C12" s="89"/>
      <c r="D12" s="57"/>
    </row>
    <row r="13" spans="1:4" ht="15">
      <c r="A13" s="62" t="s">
        <v>21</v>
      </c>
      <c r="B13" s="89" t="s">
        <v>33</v>
      </c>
      <c r="C13" s="89"/>
      <c r="D13" s="57"/>
    </row>
    <row r="14" spans="1:4" ht="15">
      <c r="A14" s="62" t="s">
        <v>14</v>
      </c>
      <c r="B14" s="109">
        <f>56108+60</f>
        <v>56168</v>
      </c>
      <c r="C14" s="109"/>
      <c r="D14" s="57"/>
    </row>
    <row r="15" spans="1:4" ht="15">
      <c r="A15" s="62" t="s">
        <v>15</v>
      </c>
      <c r="B15" s="110">
        <v>1000</v>
      </c>
      <c r="C15" s="110"/>
      <c r="D15" s="57"/>
    </row>
    <row r="16" spans="1:4" ht="15">
      <c r="A16" s="62" t="s">
        <v>16</v>
      </c>
      <c r="B16" s="110">
        <f>B14*B15</f>
        <v>56168000</v>
      </c>
      <c r="C16" s="110"/>
      <c r="D16" s="57"/>
    </row>
    <row r="17" spans="1:4" ht="15">
      <c r="A17" s="62" t="s">
        <v>17</v>
      </c>
      <c r="B17" s="110">
        <f>50118334.91+53624.18</f>
        <v>50171959.089999996</v>
      </c>
      <c r="C17" s="110"/>
      <c r="D17" s="57"/>
    </row>
    <row r="18" spans="1:4" ht="15">
      <c r="A18" s="62" t="s">
        <v>22</v>
      </c>
      <c r="B18" s="113">
        <v>44904</v>
      </c>
      <c r="C18" s="113"/>
      <c r="D18" s="57"/>
    </row>
    <row r="19" spans="1:4" ht="15">
      <c r="A19" s="62" t="s">
        <v>20</v>
      </c>
      <c r="B19" s="110">
        <f>B6</f>
        <v>2876363</v>
      </c>
      <c r="C19" s="110"/>
      <c r="D19" s="57"/>
    </row>
    <row r="20" spans="1:4" ht="30">
      <c r="A20" s="62" t="s">
        <v>23</v>
      </c>
      <c r="B20" s="89" t="s">
        <v>27</v>
      </c>
      <c r="C20" s="89"/>
      <c r="D20" s="57"/>
    </row>
    <row r="21" spans="1:4" ht="120" customHeight="1">
      <c r="A21" s="62" t="s">
        <v>18</v>
      </c>
      <c r="B21" s="89" t="s">
        <v>34</v>
      </c>
      <c r="C21" s="89"/>
      <c r="D21" s="57"/>
    </row>
    <row r="22" spans="1:4" ht="30">
      <c r="A22" s="62" t="s">
        <v>24</v>
      </c>
      <c r="B22" s="110">
        <v>128.44000000000003</v>
      </c>
      <c r="C22" s="110"/>
      <c r="D22" s="57"/>
    </row>
    <row r="23" spans="1:3" ht="39" thickBot="1">
      <c r="A23" s="58" t="s">
        <v>67</v>
      </c>
      <c r="B23" s="111"/>
      <c r="C23" s="114"/>
    </row>
    <row r="24" spans="1:3" ht="30">
      <c r="A24" s="1" t="s">
        <v>25</v>
      </c>
      <c r="B24" s="14" t="s">
        <v>36</v>
      </c>
      <c r="C24" s="11" t="s">
        <v>37</v>
      </c>
    </row>
    <row r="25" ht="15.75" thickBot="1"/>
    <row r="26" spans="1:3" ht="74.25" customHeight="1">
      <c r="A26" s="97" t="s">
        <v>65</v>
      </c>
      <c r="B26" s="97"/>
      <c r="C26" s="97"/>
    </row>
    <row r="27" spans="1:3" ht="96" customHeight="1">
      <c r="A27" s="98" t="s">
        <v>66</v>
      </c>
      <c r="B27" s="98"/>
      <c r="C27" s="98"/>
    </row>
  </sheetData>
  <sheetProtection/>
  <mergeCells count="23">
    <mergeCell ref="B22:C22"/>
    <mergeCell ref="B16:C16"/>
    <mergeCell ref="B17:C17"/>
    <mergeCell ref="B18:C18"/>
    <mergeCell ref="B19:C19"/>
    <mergeCell ref="B20:C20"/>
    <mergeCell ref="B21:C21"/>
    <mergeCell ref="B10:C10"/>
    <mergeCell ref="B11:C11"/>
    <mergeCell ref="B12:C12"/>
    <mergeCell ref="B13:C13"/>
    <mergeCell ref="B14:C14"/>
    <mergeCell ref="B15:C15"/>
    <mergeCell ref="A26:C26"/>
    <mergeCell ref="A27:C27"/>
    <mergeCell ref="B23:C23"/>
    <mergeCell ref="A1:C1"/>
    <mergeCell ref="A2:C2"/>
    <mergeCell ref="B3:C3"/>
    <mergeCell ref="B4:C4"/>
    <mergeCell ref="B5:C5"/>
    <mergeCell ref="B6:C6"/>
    <mergeCell ref="B7:C7"/>
  </mergeCells>
  <dataValidations count="1">
    <dataValidation type="list" allowBlank="1" showInputMessage="1" showErrorMessage="1" sqref="A2:C2">
      <formula1>"цінні папери, що підлягають продажу на фондовій біржі, майнові права, що випливають з цінних паперів (у випадку наявності заборон, блокувань, обмежень НКЦПФР), дебіторська заборгованість (облігації, термін обігу яких завершився)"</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4" r:id="rId3"/>
  <legacyDrawing r:id="rId2"/>
</worksheet>
</file>

<file path=xl/worksheets/sheet6.xml><?xml version="1.0" encoding="utf-8"?>
<worksheet xmlns="http://schemas.openxmlformats.org/spreadsheetml/2006/main" xmlns:r="http://schemas.openxmlformats.org/officeDocument/2006/relationships">
  <dimension ref="A1:G71"/>
  <sheetViews>
    <sheetView tabSelected="1" zoomScalePageLayoutView="0" workbookViewId="0" topLeftCell="A7">
      <selection activeCell="G33" sqref="G33"/>
    </sheetView>
  </sheetViews>
  <sheetFormatPr defaultColWidth="9.140625" defaultRowHeight="15"/>
  <cols>
    <col min="1" max="1" width="13.28125" style="0" customWidth="1"/>
    <col min="2" max="2" width="20.7109375" style="0" customWidth="1"/>
    <col min="3" max="3" width="22.140625" style="0" customWidth="1"/>
    <col min="4" max="4" width="49.8515625" style="0" customWidth="1"/>
    <col min="5" max="5" width="27.421875" style="0" customWidth="1"/>
    <col min="6" max="6" width="47.8515625" style="6" customWidth="1"/>
    <col min="7" max="7" width="26.7109375" style="35" customWidth="1"/>
  </cols>
  <sheetData>
    <row r="1" spans="1:6" ht="15">
      <c r="A1" s="115" t="s">
        <v>3</v>
      </c>
      <c r="B1" s="115"/>
      <c r="C1" s="115"/>
      <c r="D1" s="115"/>
      <c r="E1" s="115"/>
      <c r="F1" s="115"/>
    </row>
    <row r="2" spans="1:6" ht="15.75" thickBot="1">
      <c r="A2" s="37" t="s">
        <v>4</v>
      </c>
      <c r="B2" s="37" t="s">
        <v>5</v>
      </c>
      <c r="C2" s="37" t="s">
        <v>6</v>
      </c>
      <c r="D2" s="37" t="s">
        <v>7</v>
      </c>
      <c r="E2" s="37" t="s">
        <v>8</v>
      </c>
      <c r="F2" s="38" t="s">
        <v>9</v>
      </c>
    </row>
    <row r="3" spans="1:7" s="10" customFormat="1" ht="60">
      <c r="A3" s="18">
        <v>1</v>
      </c>
      <c r="B3" s="19">
        <v>43536</v>
      </c>
      <c r="C3" s="31">
        <v>148639876.4</v>
      </c>
      <c r="D3" s="21">
        <v>-0.8</v>
      </c>
      <c r="E3" s="20" t="s">
        <v>38</v>
      </c>
      <c r="F3" s="22" t="s">
        <v>39</v>
      </c>
      <c r="G3" s="36"/>
    </row>
    <row r="4" spans="1:7" s="10" customFormat="1" ht="60">
      <c r="A4" s="23">
        <v>2</v>
      </c>
      <c r="B4" s="7">
        <v>44210</v>
      </c>
      <c r="C4" s="32">
        <f>17144146.63+12583828.65</f>
        <v>29727975.28</v>
      </c>
      <c r="D4" s="8">
        <v>-0.8</v>
      </c>
      <c r="E4" s="9" t="s">
        <v>38</v>
      </c>
      <c r="F4" s="24" t="s">
        <v>47</v>
      </c>
      <c r="G4" s="36"/>
    </row>
    <row r="5" spans="1:7" s="10" customFormat="1" ht="60">
      <c r="A5" s="39">
        <v>3</v>
      </c>
      <c r="B5" s="40">
        <v>44215</v>
      </c>
      <c r="C5" s="41">
        <f>3428829.33+2516765.73</f>
        <v>5945595.0600000005</v>
      </c>
      <c r="D5" s="42">
        <v>-0.8</v>
      </c>
      <c r="E5" s="43" t="s">
        <v>38</v>
      </c>
      <c r="F5" s="44" t="s">
        <v>47</v>
      </c>
      <c r="G5" s="36">
        <f>C5*0.2</f>
        <v>1189119.012</v>
      </c>
    </row>
    <row r="6" spans="1:7" s="10" customFormat="1" ht="60">
      <c r="A6" s="23">
        <v>4</v>
      </c>
      <c r="B6" s="7">
        <v>44257</v>
      </c>
      <c r="C6" s="32">
        <v>1189119.02</v>
      </c>
      <c r="D6" s="8">
        <v>-0.5</v>
      </c>
      <c r="E6" s="9" t="s">
        <v>38</v>
      </c>
      <c r="F6" s="24" t="s">
        <v>51</v>
      </c>
      <c r="G6" s="36"/>
    </row>
    <row r="7" spans="1:7" s="10" customFormat="1" ht="60">
      <c r="A7" s="23">
        <v>5</v>
      </c>
      <c r="B7" s="7">
        <v>44266</v>
      </c>
      <c r="C7" s="32">
        <v>1189119.02</v>
      </c>
      <c r="D7" s="8">
        <v>-0.8</v>
      </c>
      <c r="E7" s="9" t="s">
        <v>38</v>
      </c>
      <c r="F7" s="24" t="s">
        <v>52</v>
      </c>
      <c r="G7" s="36"/>
    </row>
    <row r="8" spans="1:7" s="10" customFormat="1" ht="60">
      <c r="A8" s="45">
        <v>6</v>
      </c>
      <c r="B8" s="7">
        <v>44295</v>
      </c>
      <c r="C8" s="32">
        <v>237823.8</v>
      </c>
      <c r="D8" s="8">
        <v>-0.5</v>
      </c>
      <c r="E8" s="9" t="s">
        <v>38</v>
      </c>
      <c r="F8" s="24" t="s">
        <v>57</v>
      </c>
      <c r="G8" s="36"/>
    </row>
    <row r="9" spans="1:7" s="10" customFormat="1" ht="60">
      <c r="A9" s="23">
        <v>7</v>
      </c>
      <c r="B9" s="7">
        <v>44301</v>
      </c>
      <c r="C9" s="32">
        <v>237823.8</v>
      </c>
      <c r="D9" s="8">
        <v>-0.8</v>
      </c>
      <c r="E9" s="9" t="s">
        <v>38</v>
      </c>
      <c r="F9" s="24" t="s">
        <v>58</v>
      </c>
      <c r="G9" s="36"/>
    </row>
    <row r="10" spans="1:7" s="10" customFormat="1" ht="60">
      <c r="A10" s="23">
        <v>8</v>
      </c>
      <c r="B10" s="7">
        <v>44335</v>
      </c>
      <c r="C10" s="32">
        <v>47564.76</v>
      </c>
      <c r="D10" s="17">
        <v>-0.5</v>
      </c>
      <c r="E10" s="16" t="s">
        <v>38</v>
      </c>
      <c r="F10" s="24" t="s">
        <v>69</v>
      </c>
      <c r="G10" s="36"/>
    </row>
    <row r="11" spans="1:7" s="10" customFormat="1" ht="60">
      <c r="A11" s="39">
        <v>9</v>
      </c>
      <c r="B11" s="40">
        <v>44341</v>
      </c>
      <c r="C11" s="41">
        <v>47564.76</v>
      </c>
      <c r="D11" s="42">
        <v>-0.8</v>
      </c>
      <c r="E11" s="43" t="s">
        <v>38</v>
      </c>
      <c r="F11" s="44" t="s">
        <v>69</v>
      </c>
      <c r="G11" s="36"/>
    </row>
    <row r="12" spans="1:7" s="10" customFormat="1" ht="60">
      <c r="A12" s="45">
        <v>10</v>
      </c>
      <c r="B12" s="7">
        <v>44365</v>
      </c>
      <c r="C12" s="32">
        <v>9512.96</v>
      </c>
      <c r="D12" s="8">
        <v>-0.5</v>
      </c>
      <c r="E12" s="9" t="s">
        <v>38</v>
      </c>
      <c r="F12" s="24" t="s">
        <v>72</v>
      </c>
      <c r="G12" s="36"/>
    </row>
    <row r="13" spans="1:7" s="10" customFormat="1" ht="60">
      <c r="A13" s="39">
        <v>11</v>
      </c>
      <c r="B13" s="40">
        <v>44372</v>
      </c>
      <c r="C13" s="41">
        <v>9512.96</v>
      </c>
      <c r="D13" s="42">
        <v>-0.8</v>
      </c>
      <c r="E13" s="43" t="s">
        <v>38</v>
      </c>
      <c r="F13" s="44" t="s">
        <v>72</v>
      </c>
      <c r="G13" s="36"/>
    </row>
    <row r="14" spans="1:7" s="10" customFormat="1" ht="60">
      <c r="A14" s="45">
        <v>12</v>
      </c>
      <c r="B14" s="7">
        <v>44403</v>
      </c>
      <c r="C14" s="32">
        <v>1902.6</v>
      </c>
      <c r="D14" s="8">
        <v>-0.5</v>
      </c>
      <c r="E14" s="9" t="s">
        <v>38</v>
      </c>
      <c r="F14" s="24" t="s">
        <v>78</v>
      </c>
      <c r="G14" s="36"/>
    </row>
    <row r="15" spans="1:7" s="10" customFormat="1" ht="60">
      <c r="A15" s="45">
        <v>13</v>
      </c>
      <c r="B15" s="7">
        <v>44407</v>
      </c>
      <c r="C15" s="32">
        <v>1902.6</v>
      </c>
      <c r="D15" s="8">
        <v>-0.8</v>
      </c>
      <c r="E15" s="9" t="s">
        <v>38</v>
      </c>
      <c r="F15" s="24" t="s">
        <v>78</v>
      </c>
      <c r="G15" s="36"/>
    </row>
    <row r="16" spans="1:7" s="10" customFormat="1" ht="15.75" thickBot="1">
      <c r="A16" s="67"/>
      <c r="B16" s="68"/>
      <c r="C16" s="69"/>
      <c r="D16" s="70"/>
      <c r="E16" s="71"/>
      <c r="F16" s="72"/>
      <c r="G16" s="36"/>
    </row>
    <row r="17" spans="1:7" s="10" customFormat="1" ht="63" customHeight="1">
      <c r="A17" s="29">
        <v>1</v>
      </c>
      <c r="B17" s="15">
        <v>43536</v>
      </c>
      <c r="C17" s="34">
        <v>120732651.96</v>
      </c>
      <c r="D17" s="17">
        <v>-0.8</v>
      </c>
      <c r="E17" s="16" t="s">
        <v>38</v>
      </c>
      <c r="F17" s="30" t="s">
        <v>59</v>
      </c>
      <c r="G17" s="36"/>
    </row>
    <row r="18" spans="1:7" s="10" customFormat="1" ht="60">
      <c r="A18" s="23">
        <v>2</v>
      </c>
      <c r="B18" s="7">
        <v>44210</v>
      </c>
      <c r="C18" s="32">
        <f>17143955.22+7002575.17</f>
        <v>24146530.39</v>
      </c>
      <c r="D18" s="8">
        <v>-0.8</v>
      </c>
      <c r="E18" s="9" t="s">
        <v>38</v>
      </c>
      <c r="F18" s="24" t="s">
        <v>48</v>
      </c>
      <c r="G18" s="36"/>
    </row>
    <row r="19" spans="1:7" s="10" customFormat="1" ht="60">
      <c r="A19" s="39">
        <v>3</v>
      </c>
      <c r="B19" s="40">
        <v>44215</v>
      </c>
      <c r="C19" s="41">
        <f>3428791.04+1400515.03</f>
        <v>4829306.07</v>
      </c>
      <c r="D19" s="42">
        <v>-0.8</v>
      </c>
      <c r="E19" s="43" t="s">
        <v>38</v>
      </c>
      <c r="F19" s="44" t="s">
        <v>48</v>
      </c>
      <c r="G19" s="36"/>
    </row>
    <row r="20" spans="1:7" s="10" customFormat="1" ht="60">
      <c r="A20" s="23">
        <v>4</v>
      </c>
      <c r="B20" s="7">
        <v>44257</v>
      </c>
      <c r="C20" s="32">
        <v>965861.22</v>
      </c>
      <c r="D20" s="8">
        <v>-0.5</v>
      </c>
      <c r="E20" s="9" t="s">
        <v>38</v>
      </c>
      <c r="F20" s="24" t="s">
        <v>53</v>
      </c>
      <c r="G20" s="36"/>
    </row>
    <row r="21" spans="1:7" s="10" customFormat="1" ht="60">
      <c r="A21" s="23">
        <v>5</v>
      </c>
      <c r="B21" s="7">
        <v>44266</v>
      </c>
      <c r="C21" s="32">
        <v>965861.22</v>
      </c>
      <c r="D21" s="8">
        <v>-0.8</v>
      </c>
      <c r="E21" s="9" t="s">
        <v>38</v>
      </c>
      <c r="F21" s="24" t="s">
        <v>53</v>
      </c>
      <c r="G21" s="36"/>
    </row>
    <row r="22" spans="1:7" s="10" customFormat="1" ht="60">
      <c r="A22" s="45">
        <v>6</v>
      </c>
      <c r="B22" s="7">
        <v>44295</v>
      </c>
      <c r="C22" s="46">
        <v>193172.24</v>
      </c>
      <c r="D22" s="8">
        <v>-0.5</v>
      </c>
      <c r="E22" s="9" t="s">
        <v>38</v>
      </c>
      <c r="F22" s="24" t="s">
        <v>60</v>
      </c>
      <c r="G22" s="36"/>
    </row>
    <row r="23" spans="1:7" s="10" customFormat="1" ht="60">
      <c r="A23" s="23">
        <v>7</v>
      </c>
      <c r="B23" s="7">
        <v>44301</v>
      </c>
      <c r="C23" s="46">
        <v>193172.24</v>
      </c>
      <c r="D23" s="8">
        <v>-0.8</v>
      </c>
      <c r="E23" s="9" t="s">
        <v>38</v>
      </c>
      <c r="F23" s="24" t="s">
        <v>60</v>
      </c>
      <c r="G23" s="36"/>
    </row>
    <row r="24" spans="1:7" s="10" customFormat="1" ht="60">
      <c r="A24" s="23">
        <v>8</v>
      </c>
      <c r="B24" s="7">
        <v>44335</v>
      </c>
      <c r="C24" s="46">
        <v>38634.45</v>
      </c>
      <c r="D24" s="8">
        <v>-0.5</v>
      </c>
      <c r="E24" s="9" t="s">
        <v>38</v>
      </c>
      <c r="F24" s="24" t="s">
        <v>70</v>
      </c>
      <c r="G24" s="36"/>
    </row>
    <row r="25" spans="1:7" s="10" customFormat="1" ht="60">
      <c r="A25" s="39">
        <v>9</v>
      </c>
      <c r="B25" s="40">
        <v>44341</v>
      </c>
      <c r="C25" s="41">
        <v>38634.45</v>
      </c>
      <c r="D25" s="42">
        <v>-0.8</v>
      </c>
      <c r="E25" s="43" t="s">
        <v>38</v>
      </c>
      <c r="F25" s="44" t="s">
        <v>70</v>
      </c>
      <c r="G25" s="36"/>
    </row>
    <row r="26" spans="1:7" s="10" customFormat="1" ht="60">
      <c r="A26" s="45">
        <v>10</v>
      </c>
      <c r="B26" s="7">
        <v>44365</v>
      </c>
      <c r="C26" s="32">
        <v>7726.89</v>
      </c>
      <c r="D26" s="8">
        <v>-0.5</v>
      </c>
      <c r="E26" s="9" t="s">
        <v>38</v>
      </c>
      <c r="F26" s="24" t="s">
        <v>73</v>
      </c>
      <c r="G26" s="36"/>
    </row>
    <row r="27" spans="1:7" s="10" customFormat="1" ht="60">
      <c r="A27" s="39">
        <v>11</v>
      </c>
      <c r="B27" s="40">
        <v>44372</v>
      </c>
      <c r="C27" s="41">
        <v>7726.89</v>
      </c>
      <c r="D27" s="42">
        <v>-0.8</v>
      </c>
      <c r="E27" s="43" t="s">
        <v>38</v>
      </c>
      <c r="F27" s="44" t="s">
        <v>73</v>
      </c>
      <c r="G27" s="36"/>
    </row>
    <row r="28" spans="1:7" s="10" customFormat="1" ht="60">
      <c r="A28" s="45">
        <v>12</v>
      </c>
      <c r="B28" s="7">
        <v>44403</v>
      </c>
      <c r="C28" s="32">
        <v>1545.37</v>
      </c>
      <c r="D28" s="8">
        <v>-0.5</v>
      </c>
      <c r="E28" s="9" t="s">
        <v>38</v>
      </c>
      <c r="F28" s="24" t="s">
        <v>79</v>
      </c>
      <c r="G28" s="36"/>
    </row>
    <row r="29" spans="1:7" s="10" customFormat="1" ht="60">
      <c r="A29" s="45">
        <v>13</v>
      </c>
      <c r="B29" s="7">
        <v>44407</v>
      </c>
      <c r="C29" s="32">
        <v>1545.37</v>
      </c>
      <c r="D29" s="8">
        <v>-0.8</v>
      </c>
      <c r="E29" s="9" t="s">
        <v>38</v>
      </c>
      <c r="F29" s="24" t="s">
        <v>79</v>
      </c>
      <c r="G29" s="36"/>
    </row>
    <row r="30" spans="1:7" s="10" customFormat="1" ht="15.75" thickBot="1">
      <c r="A30" s="67"/>
      <c r="B30" s="68"/>
      <c r="C30" s="69"/>
      <c r="D30" s="70"/>
      <c r="E30" s="71"/>
      <c r="F30" s="72"/>
      <c r="G30" s="36"/>
    </row>
    <row r="31" spans="1:7" s="10" customFormat="1" ht="60">
      <c r="A31" s="18">
        <v>1</v>
      </c>
      <c r="B31" s="19">
        <v>43531</v>
      </c>
      <c r="C31" s="31">
        <v>75062152.77</v>
      </c>
      <c r="D31" s="21">
        <v>-0.8</v>
      </c>
      <c r="E31" s="20" t="s">
        <v>38</v>
      </c>
      <c r="F31" s="22" t="s">
        <v>80</v>
      </c>
      <c r="G31" s="36"/>
    </row>
    <row r="32" spans="1:7" s="10" customFormat="1" ht="60">
      <c r="A32" s="23">
        <v>2</v>
      </c>
      <c r="B32" s="7">
        <v>44210</v>
      </c>
      <c r="C32" s="32">
        <v>15012430.55</v>
      </c>
      <c r="D32" s="8">
        <v>-0.8</v>
      </c>
      <c r="E32" s="9" t="s">
        <v>38</v>
      </c>
      <c r="F32" s="24" t="s">
        <v>81</v>
      </c>
      <c r="G32" s="36"/>
    </row>
    <row r="33" spans="1:7" s="10" customFormat="1" ht="60">
      <c r="A33" s="39">
        <v>3</v>
      </c>
      <c r="B33" s="40">
        <v>44215</v>
      </c>
      <c r="C33" s="41">
        <v>3002486.11</v>
      </c>
      <c r="D33" s="42">
        <v>-0.8</v>
      </c>
      <c r="E33" s="43" t="s">
        <v>38</v>
      </c>
      <c r="F33" s="44" t="s">
        <v>81</v>
      </c>
      <c r="G33" s="36"/>
    </row>
    <row r="34" spans="1:7" s="10" customFormat="1" ht="60">
      <c r="A34" s="23">
        <v>4</v>
      </c>
      <c r="B34" s="7">
        <v>44257</v>
      </c>
      <c r="C34" s="32">
        <v>600497.22</v>
      </c>
      <c r="D34" s="8">
        <v>-0.5</v>
      </c>
      <c r="E34" s="9" t="s">
        <v>38</v>
      </c>
      <c r="F34" s="24" t="s">
        <v>82</v>
      </c>
      <c r="G34" s="36"/>
    </row>
    <row r="35" spans="1:7" s="10" customFormat="1" ht="60">
      <c r="A35" s="23">
        <v>5</v>
      </c>
      <c r="B35" s="7">
        <v>44266</v>
      </c>
      <c r="C35" s="32">
        <v>600497.22</v>
      </c>
      <c r="D35" s="8">
        <v>-0.8</v>
      </c>
      <c r="E35" s="9" t="s">
        <v>38</v>
      </c>
      <c r="F35" s="24" t="s">
        <v>82</v>
      </c>
      <c r="G35" s="36"/>
    </row>
    <row r="36" spans="1:7" s="10" customFormat="1" ht="60">
      <c r="A36" s="23">
        <v>6</v>
      </c>
      <c r="B36" s="7">
        <v>44295</v>
      </c>
      <c r="C36" s="32">
        <v>120099.44</v>
      </c>
      <c r="D36" s="8">
        <v>-0.5</v>
      </c>
      <c r="E36" s="9" t="s">
        <v>38</v>
      </c>
      <c r="F36" s="24" t="s">
        <v>83</v>
      </c>
      <c r="G36" s="36"/>
    </row>
    <row r="37" spans="1:7" s="10" customFormat="1" ht="60">
      <c r="A37" s="23">
        <v>7</v>
      </c>
      <c r="B37" s="7">
        <v>44301</v>
      </c>
      <c r="C37" s="32">
        <v>120099.44</v>
      </c>
      <c r="D37" s="8">
        <v>-0.8</v>
      </c>
      <c r="E37" s="9" t="s">
        <v>38</v>
      </c>
      <c r="F37" s="24" t="s">
        <v>83</v>
      </c>
      <c r="G37" s="36"/>
    </row>
    <row r="38" spans="1:7" s="10" customFormat="1" ht="60">
      <c r="A38" s="23">
        <v>8</v>
      </c>
      <c r="B38" s="7">
        <v>44335</v>
      </c>
      <c r="C38" s="32">
        <v>24019.89</v>
      </c>
      <c r="D38" s="8">
        <v>-0.5</v>
      </c>
      <c r="E38" s="9" t="s">
        <v>38</v>
      </c>
      <c r="F38" s="24" t="s">
        <v>84</v>
      </c>
      <c r="G38" s="36"/>
    </row>
    <row r="39" spans="1:7" s="10" customFormat="1" ht="60">
      <c r="A39" s="39">
        <v>9</v>
      </c>
      <c r="B39" s="40">
        <v>44341</v>
      </c>
      <c r="C39" s="41">
        <v>24019.89</v>
      </c>
      <c r="D39" s="42">
        <v>-0.8</v>
      </c>
      <c r="E39" s="43" t="s">
        <v>38</v>
      </c>
      <c r="F39" s="44" t="s">
        <v>84</v>
      </c>
      <c r="G39" s="36"/>
    </row>
    <row r="40" spans="1:7" s="10" customFormat="1" ht="60">
      <c r="A40" s="45">
        <v>10</v>
      </c>
      <c r="B40" s="7">
        <v>44365</v>
      </c>
      <c r="C40" s="32">
        <v>4803.98</v>
      </c>
      <c r="D40" s="8">
        <v>-0.5</v>
      </c>
      <c r="E40" s="9" t="s">
        <v>38</v>
      </c>
      <c r="F40" s="24" t="s">
        <v>85</v>
      </c>
      <c r="G40" s="36"/>
    </row>
    <row r="41" spans="1:7" s="10" customFormat="1" ht="60">
      <c r="A41" s="39">
        <v>11</v>
      </c>
      <c r="B41" s="40">
        <v>44372</v>
      </c>
      <c r="C41" s="41">
        <v>4803.98</v>
      </c>
      <c r="D41" s="42">
        <v>-0.8</v>
      </c>
      <c r="E41" s="43" t="s">
        <v>38</v>
      </c>
      <c r="F41" s="44" t="s">
        <v>74</v>
      </c>
      <c r="G41" s="36"/>
    </row>
    <row r="42" spans="1:7" s="10" customFormat="1" ht="60">
      <c r="A42" s="45">
        <v>12</v>
      </c>
      <c r="B42" s="7">
        <v>44403</v>
      </c>
      <c r="C42" s="32">
        <v>960.8</v>
      </c>
      <c r="D42" s="8">
        <v>-0.5</v>
      </c>
      <c r="E42" s="9" t="s">
        <v>38</v>
      </c>
      <c r="F42" s="24" t="s">
        <v>86</v>
      </c>
      <c r="G42" s="36"/>
    </row>
    <row r="43" spans="1:7" s="10" customFormat="1" ht="60">
      <c r="A43" s="45">
        <v>13</v>
      </c>
      <c r="B43" s="7">
        <v>44407</v>
      </c>
      <c r="C43" s="32">
        <v>960.8</v>
      </c>
      <c r="D43" s="8">
        <v>-0.8</v>
      </c>
      <c r="E43" s="9" t="s">
        <v>38</v>
      </c>
      <c r="F43" s="24" t="s">
        <v>86</v>
      </c>
      <c r="G43" s="36"/>
    </row>
    <row r="44" spans="1:7" s="10" customFormat="1" ht="15.75" thickBot="1">
      <c r="A44" s="67"/>
      <c r="B44" s="68"/>
      <c r="C44" s="69"/>
      <c r="D44" s="70"/>
      <c r="E44" s="71"/>
      <c r="F44" s="72"/>
      <c r="G44" s="36"/>
    </row>
    <row r="45" spans="1:7" s="10" customFormat="1" ht="60">
      <c r="A45" s="18">
        <v>1</v>
      </c>
      <c r="B45" s="19">
        <v>43536</v>
      </c>
      <c r="C45" s="31">
        <v>148613898.02</v>
      </c>
      <c r="D45" s="21">
        <v>-0.8</v>
      </c>
      <c r="E45" s="20" t="s">
        <v>38</v>
      </c>
      <c r="F45" s="22" t="s">
        <v>40</v>
      </c>
      <c r="G45" s="36"/>
    </row>
    <row r="46" spans="1:7" s="10" customFormat="1" ht="60">
      <c r="A46" s="23">
        <v>2</v>
      </c>
      <c r="B46" s="7">
        <v>44210</v>
      </c>
      <c r="C46" s="32">
        <f>17083047.52+12639732.08</f>
        <v>29722779.6</v>
      </c>
      <c r="D46" s="8">
        <v>-0.8</v>
      </c>
      <c r="E46" s="9" t="s">
        <v>38</v>
      </c>
      <c r="F46" s="24" t="s">
        <v>49</v>
      </c>
      <c r="G46" s="36"/>
    </row>
    <row r="47" spans="1:7" s="10" customFormat="1" ht="60">
      <c r="A47" s="39">
        <v>3</v>
      </c>
      <c r="B47" s="40">
        <v>44215</v>
      </c>
      <c r="C47" s="41">
        <f>3416609.5+2527946.42</f>
        <v>5944555.92</v>
      </c>
      <c r="D47" s="42">
        <v>-0.8</v>
      </c>
      <c r="E47" s="43" t="s">
        <v>38</v>
      </c>
      <c r="F47" s="44" t="s">
        <v>49</v>
      </c>
      <c r="G47" s="36"/>
    </row>
    <row r="48" spans="1:7" s="10" customFormat="1" ht="60">
      <c r="A48" s="23">
        <v>4</v>
      </c>
      <c r="B48" s="7">
        <v>44257</v>
      </c>
      <c r="C48" s="32">
        <v>1188911.18</v>
      </c>
      <c r="D48" s="8">
        <v>-0.5</v>
      </c>
      <c r="E48" s="9" t="s">
        <v>38</v>
      </c>
      <c r="F48" s="24" t="s">
        <v>54</v>
      </c>
      <c r="G48" s="36"/>
    </row>
    <row r="49" spans="1:7" s="10" customFormat="1" ht="60">
      <c r="A49" s="23">
        <v>5</v>
      </c>
      <c r="B49" s="7">
        <v>44266</v>
      </c>
      <c r="C49" s="32">
        <v>1188911.18</v>
      </c>
      <c r="D49" s="8">
        <v>-0.8</v>
      </c>
      <c r="E49" s="9" t="s">
        <v>38</v>
      </c>
      <c r="F49" s="24" t="s">
        <v>54</v>
      </c>
      <c r="G49" s="36"/>
    </row>
    <row r="50" spans="1:7" s="10" customFormat="1" ht="60">
      <c r="A50" s="23">
        <v>6</v>
      </c>
      <c r="B50" s="7">
        <v>44295</v>
      </c>
      <c r="C50" s="32">
        <v>237782.24</v>
      </c>
      <c r="D50" s="8">
        <v>-0.5</v>
      </c>
      <c r="E50" s="9" t="s">
        <v>38</v>
      </c>
      <c r="F50" s="24" t="s">
        <v>61</v>
      </c>
      <c r="G50" s="36"/>
    </row>
    <row r="51" spans="1:7" s="10" customFormat="1" ht="60">
      <c r="A51" s="23">
        <v>7</v>
      </c>
      <c r="B51" s="7">
        <v>44301</v>
      </c>
      <c r="C51" s="32">
        <v>237782.24</v>
      </c>
      <c r="D51" s="8">
        <v>-0.8</v>
      </c>
      <c r="E51" s="9" t="s">
        <v>38</v>
      </c>
      <c r="F51" s="24" t="s">
        <v>61</v>
      </c>
      <c r="G51" s="36"/>
    </row>
    <row r="52" spans="1:7" s="10" customFormat="1" ht="60">
      <c r="A52" s="23">
        <v>8</v>
      </c>
      <c r="B52" s="7">
        <v>44335</v>
      </c>
      <c r="C52" s="32">
        <v>47556.45</v>
      </c>
      <c r="D52" s="8">
        <v>-0.5</v>
      </c>
      <c r="E52" s="9" t="s">
        <v>38</v>
      </c>
      <c r="F52" s="24" t="s">
        <v>71</v>
      </c>
      <c r="G52" s="36"/>
    </row>
    <row r="53" spans="1:7" s="10" customFormat="1" ht="60">
      <c r="A53" s="39">
        <v>9</v>
      </c>
      <c r="B53" s="40">
        <v>44341</v>
      </c>
      <c r="C53" s="41">
        <v>47556.45</v>
      </c>
      <c r="D53" s="42">
        <v>-0.8</v>
      </c>
      <c r="E53" s="43" t="s">
        <v>38</v>
      </c>
      <c r="F53" s="44" t="s">
        <v>71</v>
      </c>
      <c r="G53" s="36"/>
    </row>
    <row r="54" spans="1:7" s="10" customFormat="1" ht="60">
      <c r="A54" s="45">
        <v>10</v>
      </c>
      <c r="B54" s="7">
        <v>44365</v>
      </c>
      <c r="C54" s="32">
        <v>9511.29</v>
      </c>
      <c r="D54" s="8">
        <v>-0.5</v>
      </c>
      <c r="E54" s="9" t="s">
        <v>38</v>
      </c>
      <c r="F54" s="24" t="s">
        <v>75</v>
      </c>
      <c r="G54" s="36"/>
    </row>
    <row r="55" spans="1:7" s="10" customFormat="1" ht="60">
      <c r="A55" s="39">
        <v>11</v>
      </c>
      <c r="B55" s="40">
        <v>44372</v>
      </c>
      <c r="C55" s="41">
        <v>9511.29</v>
      </c>
      <c r="D55" s="42">
        <v>-0.8</v>
      </c>
      <c r="E55" s="43" t="s">
        <v>38</v>
      </c>
      <c r="F55" s="44" t="s">
        <v>75</v>
      </c>
      <c r="G55" s="36"/>
    </row>
    <row r="56" spans="1:7" s="10" customFormat="1" ht="60">
      <c r="A56" s="45">
        <v>12</v>
      </c>
      <c r="B56" s="7">
        <v>44403</v>
      </c>
      <c r="C56" s="32">
        <v>1902.26</v>
      </c>
      <c r="D56" s="8">
        <v>-0.5</v>
      </c>
      <c r="E56" s="9" t="s">
        <v>38</v>
      </c>
      <c r="F56" s="24" t="s">
        <v>87</v>
      </c>
      <c r="G56" s="36"/>
    </row>
    <row r="57" spans="1:7" s="10" customFormat="1" ht="60">
      <c r="A57" s="45">
        <v>13</v>
      </c>
      <c r="B57" s="7">
        <v>44407</v>
      </c>
      <c r="C57" s="32">
        <v>1902.26</v>
      </c>
      <c r="D57" s="8">
        <v>-0.8</v>
      </c>
      <c r="E57" s="9" t="s">
        <v>38</v>
      </c>
      <c r="F57" s="24" t="s">
        <v>87</v>
      </c>
      <c r="G57" s="36"/>
    </row>
    <row r="58" spans="1:7" s="10" customFormat="1" ht="15.75" thickBot="1">
      <c r="A58" s="67"/>
      <c r="B58" s="68"/>
      <c r="C58" s="69"/>
      <c r="D58" s="70"/>
      <c r="E58" s="71"/>
      <c r="F58" s="72"/>
      <c r="G58" s="36"/>
    </row>
    <row r="59" spans="1:7" s="10" customFormat="1" ht="60">
      <c r="A59" s="18">
        <v>1</v>
      </c>
      <c r="B59" s="19">
        <v>43531</v>
      </c>
      <c r="C59" s="31">
        <v>50171959.09</v>
      </c>
      <c r="D59" s="21">
        <v>-0.8</v>
      </c>
      <c r="E59" s="20" t="s">
        <v>38</v>
      </c>
      <c r="F59" s="22" t="s">
        <v>41</v>
      </c>
      <c r="G59" s="36"/>
    </row>
    <row r="60" spans="1:7" s="10" customFormat="1" ht="60">
      <c r="A60" s="23">
        <v>2</v>
      </c>
      <c r="B60" s="7">
        <v>44210</v>
      </c>
      <c r="C60" s="32">
        <f>10023666.98+10724.84</f>
        <v>10034391.82</v>
      </c>
      <c r="D60" s="8">
        <v>-0.8</v>
      </c>
      <c r="E60" s="9" t="s">
        <v>38</v>
      </c>
      <c r="F60" s="24" t="s">
        <v>50</v>
      </c>
      <c r="G60" s="36"/>
    </row>
    <row r="61" spans="1:7" s="10" customFormat="1" ht="60">
      <c r="A61" s="39">
        <v>3</v>
      </c>
      <c r="B61" s="40">
        <v>44215</v>
      </c>
      <c r="C61" s="41">
        <f>2004733.4+2144.97</f>
        <v>2006878.3699999999</v>
      </c>
      <c r="D61" s="42">
        <v>-0.8</v>
      </c>
      <c r="E61" s="43" t="s">
        <v>38</v>
      </c>
      <c r="F61" s="44" t="s">
        <v>50</v>
      </c>
      <c r="G61" s="36"/>
    </row>
    <row r="62" spans="1:7" s="10" customFormat="1" ht="60">
      <c r="A62" s="23">
        <v>4</v>
      </c>
      <c r="B62" s="7">
        <v>44257</v>
      </c>
      <c r="C62" s="32">
        <v>401375.67</v>
      </c>
      <c r="D62" s="8">
        <v>-0.5</v>
      </c>
      <c r="E62" s="9" t="s">
        <v>38</v>
      </c>
      <c r="F62" s="24" t="s">
        <v>55</v>
      </c>
      <c r="G62" s="36"/>
    </row>
    <row r="63" spans="1:7" s="10" customFormat="1" ht="60">
      <c r="A63" s="23">
        <v>5</v>
      </c>
      <c r="B63" s="7">
        <v>44266</v>
      </c>
      <c r="C63" s="32">
        <v>401375.67</v>
      </c>
      <c r="D63" s="8">
        <v>-0.8</v>
      </c>
      <c r="E63" s="9" t="s">
        <v>38</v>
      </c>
      <c r="F63" s="24" t="s">
        <v>56</v>
      </c>
      <c r="G63" s="36"/>
    </row>
    <row r="64" spans="1:6" ht="60">
      <c r="A64" s="23">
        <v>6</v>
      </c>
      <c r="B64" s="7">
        <v>44295</v>
      </c>
      <c r="C64" s="32">
        <v>80275.14</v>
      </c>
      <c r="D64" s="8">
        <v>-0.5</v>
      </c>
      <c r="E64" s="9" t="s">
        <v>38</v>
      </c>
      <c r="F64" s="24" t="s">
        <v>62</v>
      </c>
    </row>
    <row r="65" spans="1:6" ht="60">
      <c r="A65" s="23">
        <v>7</v>
      </c>
      <c r="B65" s="7">
        <v>44301</v>
      </c>
      <c r="C65" s="32">
        <v>80275.14</v>
      </c>
      <c r="D65" s="8">
        <v>-0.8</v>
      </c>
      <c r="E65" s="9" t="s">
        <v>38</v>
      </c>
      <c r="F65" s="24" t="s">
        <v>62</v>
      </c>
    </row>
    <row r="66" spans="1:6" ht="60">
      <c r="A66" s="23">
        <v>8</v>
      </c>
      <c r="B66" s="7">
        <v>44335</v>
      </c>
      <c r="C66" s="32">
        <v>16055.03</v>
      </c>
      <c r="D66" s="8">
        <v>-0.5</v>
      </c>
      <c r="E66" s="9" t="s">
        <v>38</v>
      </c>
      <c r="F66" s="24" t="s">
        <v>68</v>
      </c>
    </row>
    <row r="67" spans="1:6" ht="60">
      <c r="A67" s="39">
        <v>9</v>
      </c>
      <c r="B67" s="40">
        <v>44341</v>
      </c>
      <c r="C67" s="41">
        <v>16055.03</v>
      </c>
      <c r="D67" s="42">
        <v>-0.8</v>
      </c>
      <c r="E67" s="43" t="s">
        <v>38</v>
      </c>
      <c r="F67" s="44" t="s">
        <v>68</v>
      </c>
    </row>
    <row r="68" spans="1:6" ht="60">
      <c r="A68" s="45">
        <v>10</v>
      </c>
      <c r="B68" s="7">
        <v>44365</v>
      </c>
      <c r="C68" s="32">
        <v>3211</v>
      </c>
      <c r="D68" s="8">
        <v>-0.5</v>
      </c>
      <c r="E68" s="9" t="s">
        <v>38</v>
      </c>
      <c r="F68" s="24" t="s">
        <v>76</v>
      </c>
    </row>
    <row r="69" spans="1:6" ht="60">
      <c r="A69" s="39">
        <v>11</v>
      </c>
      <c r="B69" s="40">
        <v>44372</v>
      </c>
      <c r="C69" s="41">
        <v>3211</v>
      </c>
      <c r="D69" s="42">
        <v>-0.8</v>
      </c>
      <c r="E69" s="43" t="s">
        <v>38</v>
      </c>
      <c r="F69" s="44" t="s">
        <v>76</v>
      </c>
    </row>
    <row r="70" spans="1:6" ht="60">
      <c r="A70" s="45">
        <v>12</v>
      </c>
      <c r="B70" s="7">
        <v>44403</v>
      </c>
      <c r="C70" s="32">
        <v>642.2</v>
      </c>
      <c r="D70" s="8">
        <v>-0.5</v>
      </c>
      <c r="E70" s="9" t="s">
        <v>38</v>
      </c>
      <c r="F70" s="24" t="s">
        <v>88</v>
      </c>
    </row>
    <row r="71" spans="1:6" ht="60.75" thickBot="1">
      <c r="A71" s="66">
        <v>13</v>
      </c>
      <c r="B71" s="25">
        <v>44407</v>
      </c>
      <c r="C71" s="33">
        <v>642.2</v>
      </c>
      <c r="D71" s="27">
        <v>-0.8</v>
      </c>
      <c r="E71" s="26" t="s">
        <v>38</v>
      </c>
      <c r="F71" s="28" t="s">
        <v>88</v>
      </c>
    </row>
  </sheetData>
  <sheetProtection/>
  <mergeCells count="1">
    <mergeCell ref="A1:F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Danylishyn</dc:creator>
  <cp:keywords/>
  <dc:description/>
  <cp:lastModifiedBy>Лаврененко Лілія Миколаївна</cp:lastModifiedBy>
  <cp:lastPrinted>2021-05-26T12:28:10Z</cp:lastPrinted>
  <dcterms:created xsi:type="dcterms:W3CDTF">2016-08-08T10:54:49Z</dcterms:created>
  <dcterms:modified xsi:type="dcterms:W3CDTF">2021-08-05T12:56:37Z</dcterms:modified>
  <cp:category/>
  <cp:version/>
  <cp:contentType/>
  <cp:contentStatus/>
</cp:coreProperties>
</file>