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75" windowWidth="17475" windowHeight="11475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<sst xmlns="http://schemas.openxmlformats.org/spreadsheetml/2006/main" count="146" uniqueCount="71">
  <si>
    <t xml:space="preserve">Суб'єкт оціночної діяльності </t>
  </si>
  <si>
    <t>Дата оцінки активу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</si>
  <si>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</si>
  <si>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</si>
  <si>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</si>
  <si>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</si>
  <si>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</si>
  <si>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</si>
  <si>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</si>
  <si>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</si>
  <si>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</si>
  <si>
    <t>не продано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</si>
  <si>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</si>
  <si>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</si>
  <si>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</si>
  <si>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</si>
  <si>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</si>
  <si>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</si>
  <si>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</si>
  <si>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</si>
  <si>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</si>
  <si>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</si>
  <si>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</si>
  <si>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</si>
  <si>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</si>
  <si>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</si>
  <si>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</si>
  <si>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</si>
  <si>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</si>
  <si>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</si>
  <si>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</si>
  <si>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</si>
  <si>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</si>
  <si>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</si>
  <si>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</si>
  <si>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</si>
  <si>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</si>
  <si>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</si>
  <si>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</si>
  <si>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</si>
  <si>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</si>
  <si>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</si>
  <si>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</si>
  <si>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</si>
  <si>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</si>
  <si>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</si>
  <si>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</si>
  <si>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</si>
  <si>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</si>
  <si>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</si>
  <si>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</si>
  <si>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</si>
  <si>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</si>
  <si>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</si>
  <si>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</si>
  <si>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</si>
  <si>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</si>
  <si>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</si>
  <si>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</si>
  <si>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</si>
  <si>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</si>
  <si>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</si>
  <si>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</si>
  <si>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</si>
  <si>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</si>
  <si>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</si>
  <si>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</si>
  <si>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</si>
  <si>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 xml:space="preserve"> </t>
  </si>
  <si>
    <t>6.2.4. Детальний опис поруки</t>
  </si>
  <si>
    <t>6.2.5. Заставна вартість після переоцінки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</si>
</sst>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₴"/>
    <numFmt numFmtId="173" formatCode="_-* #,##0_₴_-;\-* #,##0_₴_-;_-* &quot;-&quot;??_₴_-;_-@_-"/>
    <numFmt numFmtId="174" formatCode="#,##0.00_ ;\-#,##0.00\ "/>
    <numFmt numFmtId="175" formatCode="#,##0_₴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61" applyNumberFormat="1" applyFont="1" applyBorder="1" applyAlignment="1">
      <alignment/>
    </xf>
    <xf numFmtId="4" fontId="0" fillId="0" borderId="10" xfId="41" applyNumberFormat="1" applyFont="1" applyBorder="1" applyAlignment="1">
      <alignment horizontal="center"/>
    </xf>
    <xf numFmtId="4" fontId="0" fillId="0" borderId="10" xfId="6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1" fillId="0" borderId="10" xfId="61" applyNumberFormat="1" applyFont="1" applyBorder="1" applyAlignment="1">
      <alignment/>
    </xf>
    <xf numFmtId="9" fontId="1" fillId="0" borderId="10" xfId="41" applyFont="1" applyBorder="1" applyAlignment="1">
      <alignment horizontal="center"/>
    </xf>
    <xf numFmtId="173" fontId="1" fillId="0" borderId="10" xfId="61" applyNumberFormat="1" applyFont="1" applyBorder="1" applyAlignment="1">
      <alignment horizontal="center"/>
    </xf>
    <xf numFmtId="174" fontId="1" fillId="0" borderId="10" xfId="61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73" fontId="44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3" fontId="1" fillId="0" borderId="10" xfId="61" applyNumberFormat="1" applyFont="1" applyBorder="1" applyAlignment="1" applyProtection="1">
      <alignment horizontal="center" wrapText="1"/>
      <protection/>
    </xf>
    <xf numFmtId="43" fontId="1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3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7" fillId="34" borderId="10" xfId="42" applyFont="1" applyFill="1" applyBorder="1" applyAlignment="1" applyProtection="1">
      <alignment horizontal="center"/>
      <protection/>
    </xf>
    <xf numFmtId="0" fontId="7" fillId="0" borderId="10" xfId="42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2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41" fontId="1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2" fillId="0" borderId="13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20" xfId="0" applyNumberFormat="1" applyFont="1" applyBorder="1" applyAlignment="1" applyProtection="1">
      <alignment horizontal="left"/>
      <protection/>
    </xf>
    <xf numFmtId="14" fontId="3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wrapText="1"/>
      <protection/>
    </xf>
    <xf numFmtId="43" fontId="0" fillId="35" borderId="14" xfId="0" applyNumberFormat="1" applyFont="1" applyFill="1" applyBorder="1" applyAlignment="1" applyProtection="1">
      <alignment horizontal="right"/>
      <protection/>
    </xf>
    <xf numFmtId="175" fontId="6" fillId="35" borderId="10" xfId="0" applyNumberFormat="1" applyFont="1" applyFill="1" applyBorder="1" applyAlignment="1" applyProtection="1">
      <alignment vertical="center"/>
      <protection locked="0"/>
    </xf>
    <xf numFmtId="3" fontId="2" fillId="35" borderId="10" xfId="0" applyNumberFormat="1" applyFont="1" applyFill="1" applyBorder="1" applyAlignment="1">
      <alignment horizontal="right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 applyProtection="1">
      <alignment horizontal="left" vertical="center" wrapText="1"/>
      <protection/>
    </xf>
    <xf numFmtId="3" fontId="2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_&#1055;&#1072;&#1089;&#1087;&#1086;&#1088;&#1090;%20%20&#1040;&#1083;&#1110;&#1072;&#1085;&#1089;%20&#1052;&#1108;&#1076;&#111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">
          <cell r="C4" t="str">
            <v>ПАТ АБ "СТОЛИЧНИЙ"</v>
          </cell>
        </row>
        <row r="6">
          <cell r="C6" t="str">
            <v>станом на 01.03.2018 року</v>
          </cell>
        </row>
        <row r="8">
          <cell r="C8" t="str">
            <v>ТОВ "СТОУН БРІДЖ"</v>
          </cell>
        </row>
        <row r="9">
          <cell r="C9">
            <v>42309</v>
          </cell>
        </row>
        <row r="10">
          <cell r="C10">
            <v>4080808.49</v>
          </cell>
        </row>
        <row r="15">
          <cell r="D15" t="str">
            <v>юридична особа</v>
          </cell>
        </row>
        <row r="18">
          <cell r="D18" t="str">
            <v>Київ</v>
          </cell>
        </row>
        <row r="19">
          <cell r="D19" t="str">
            <v>ні</v>
          </cell>
        </row>
        <row r="21">
          <cell r="D21" t="str">
            <v>Оптова торгівля зерном, необробленим тютюном, насінням і кормами для тварин</v>
          </cell>
        </row>
        <row r="26">
          <cell r="D26" t="str">
            <v>1621-КЮ-14</v>
          </cell>
        </row>
        <row r="27">
          <cell r="D27" t="str">
            <v>Кредитна лінія на поповнення обігових коштів </v>
          </cell>
        </row>
        <row r="28">
          <cell r="D28">
            <v>41759</v>
          </cell>
        </row>
        <row r="29">
          <cell r="D29">
            <v>42487</v>
          </cell>
        </row>
        <row r="30">
          <cell r="D30">
            <v>980</v>
          </cell>
        </row>
        <row r="31">
          <cell r="D31">
            <v>0.17</v>
          </cell>
        </row>
        <row r="33">
          <cell r="D33">
            <v>43785784.13</v>
          </cell>
        </row>
        <row r="34">
          <cell r="D34">
            <v>30240000</v>
          </cell>
        </row>
        <row r="36">
          <cell r="D36">
            <v>13545784.13</v>
          </cell>
        </row>
        <row r="39">
          <cell r="D39">
            <v>911</v>
          </cell>
        </row>
        <row r="45">
          <cell r="D45" t="str">
            <v>так</v>
          </cell>
        </row>
        <row r="50">
          <cell r="D50" t="str">
            <v>ні</v>
          </cell>
        </row>
        <row r="51">
          <cell r="D51">
            <v>42132</v>
          </cell>
        </row>
        <row r="52">
          <cell r="D52" t="str">
            <v>так</v>
          </cell>
        </row>
        <row r="56">
          <cell r="D56" t="str">
            <v>ні</v>
          </cell>
        </row>
        <row r="58">
          <cell r="D58">
            <v>42465</v>
          </cell>
        </row>
        <row r="62">
          <cell r="D62">
            <v>42859</v>
          </cell>
        </row>
        <row r="64">
          <cell r="D64" t="str">
            <v>так</v>
          </cell>
        </row>
        <row r="65">
          <cell r="D65" t="str">
            <v>-</v>
          </cell>
        </row>
        <row r="74">
          <cell r="D74" t="str">
            <v>Уповноважений на зберігання НДУ, м. Київ, вул. Нижній Вал,17/8</v>
          </cell>
          <cell r="E74" t="str">
            <v>Уповноважений на зберігання НДУ, м. Київ, вул. Нижній Вал,17/9</v>
          </cell>
        </row>
        <row r="75">
          <cell r="D75">
            <v>1038400</v>
          </cell>
          <cell r="E75">
            <v>13238800</v>
          </cell>
        </row>
        <row r="76">
          <cell r="D76">
            <v>42094</v>
          </cell>
          <cell r="E76">
            <v>42034</v>
          </cell>
        </row>
        <row r="77">
          <cell r="D77">
            <v>1014200</v>
          </cell>
          <cell r="E77">
            <v>13274775</v>
          </cell>
        </row>
        <row r="79">
          <cell r="D79" t="str">
            <v>цінні папери</v>
          </cell>
          <cell r="E79" t="str">
            <v>цінні папери</v>
          </cell>
        </row>
        <row r="80">
          <cell r="D80" t="str">
            <v>недержавні цінні папери - прості іменні акції емітенту ПАТ "Великополовецьке РТП" </v>
          </cell>
          <cell r="E80" t="str">
            <v>недержавні цінні папери - прості іменні акції емітенту ПАТ "Профінанс" </v>
          </cell>
        </row>
        <row r="81">
          <cell r="D81" t="str">
            <v>так</v>
          </cell>
          <cell r="E81" t="str">
            <v>так</v>
          </cell>
        </row>
        <row r="185">
          <cell r="D185" t="str">
            <v>-</v>
          </cell>
        </row>
        <row r="186">
          <cell r="D18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5" t="s">
        <v>0</v>
      </c>
      <c r="B1" s="65"/>
      <c r="C1" s="1" t="str">
        <f>'[1]5.1.'!C8</f>
        <v>ТОВ "СТОУН БРІДЖ"</v>
      </c>
    </row>
    <row r="2" spans="1:3" ht="15">
      <c r="A2" s="65" t="s">
        <v>1</v>
      </c>
      <c r="B2" s="65"/>
      <c r="C2" s="2">
        <f>'[1]5.1.'!C9</f>
        <v>42309</v>
      </c>
    </row>
    <row r="3" spans="1:3" ht="30" customHeight="1">
      <c r="A3" s="65" t="s">
        <v>2</v>
      </c>
      <c r="B3" s="65"/>
      <c r="C3" s="3">
        <f>'[1]5.1.'!C10</f>
        <v>4080808.49</v>
      </c>
    </row>
    <row r="6" spans="1:6" ht="15">
      <c r="A6" s="66" t="s">
        <v>3</v>
      </c>
      <c r="B6" s="66"/>
      <c r="C6" s="66"/>
      <c r="D6" s="66"/>
      <c r="E6" s="66"/>
      <c r="F6" s="66"/>
    </row>
    <row r="7" spans="1:6" ht="1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</row>
    <row r="8" spans="1:6" ht="15">
      <c r="A8" s="4">
        <v>1</v>
      </c>
      <c r="B8" s="5">
        <v>42426</v>
      </c>
      <c r="C8" s="6">
        <v>10102946.88</v>
      </c>
      <c r="D8" s="7" t="s">
        <v>10</v>
      </c>
      <c r="E8" s="8" t="s">
        <v>10</v>
      </c>
      <c r="F8" s="9" t="s">
        <v>11</v>
      </c>
    </row>
    <row r="9" spans="1:6" ht="15">
      <c r="A9" s="4">
        <v>2</v>
      </c>
      <c r="B9" s="5">
        <v>42441</v>
      </c>
      <c r="C9" s="6">
        <v>9092652.19</v>
      </c>
      <c r="D9" s="7" t="s">
        <v>10</v>
      </c>
      <c r="E9" s="8" t="s">
        <v>10</v>
      </c>
      <c r="F9" s="9" t="s">
        <v>11</v>
      </c>
    </row>
    <row r="10" spans="1:6" ht="15">
      <c r="A10" s="4">
        <v>3</v>
      </c>
      <c r="B10" s="5">
        <v>42457</v>
      </c>
      <c r="C10" s="6">
        <v>8183386.97</v>
      </c>
      <c r="D10" s="7" t="s">
        <v>10</v>
      </c>
      <c r="E10" s="8" t="s">
        <v>10</v>
      </c>
      <c r="F10" s="9" t="s">
        <v>11</v>
      </c>
    </row>
    <row r="11" spans="1:6" ht="15">
      <c r="A11" s="4">
        <v>4</v>
      </c>
      <c r="B11" s="5">
        <v>42478</v>
      </c>
      <c r="C11" s="6">
        <v>7365048.27</v>
      </c>
      <c r="D11" s="7" t="s">
        <v>10</v>
      </c>
      <c r="E11" s="8" t="s">
        <v>10</v>
      </c>
      <c r="F11" s="9" t="s">
        <v>11</v>
      </c>
    </row>
    <row r="12" spans="1:6" ht="15">
      <c r="A12" s="4">
        <v>5</v>
      </c>
      <c r="B12" s="5">
        <v>42755</v>
      </c>
      <c r="C12" s="10">
        <v>6628543.44</v>
      </c>
      <c r="D12" s="11" t="s">
        <v>10</v>
      </c>
      <c r="E12" s="12" t="s">
        <v>10</v>
      </c>
      <c r="F12" s="9" t="s">
        <v>11</v>
      </c>
    </row>
    <row r="13" spans="1:6" ht="15">
      <c r="A13" s="4">
        <v>6</v>
      </c>
      <c r="B13" s="5">
        <v>42881</v>
      </c>
      <c r="C13" s="10">
        <v>5965689.1</v>
      </c>
      <c r="D13" s="11" t="s">
        <v>10</v>
      </c>
      <c r="E13" s="12" t="s">
        <v>10</v>
      </c>
      <c r="F13" s="9" t="s">
        <v>11</v>
      </c>
    </row>
    <row r="14" spans="1:6" ht="15">
      <c r="A14" s="4">
        <v>7</v>
      </c>
      <c r="B14" s="5">
        <v>42900</v>
      </c>
      <c r="C14" s="10">
        <v>5369120.19</v>
      </c>
      <c r="D14" s="11" t="s">
        <v>10</v>
      </c>
      <c r="E14" s="12" t="s">
        <v>10</v>
      </c>
      <c r="F14" s="9" t="s">
        <v>11</v>
      </c>
    </row>
    <row r="15" spans="1:6" ht="15">
      <c r="A15" s="4">
        <v>8</v>
      </c>
      <c r="B15" s="5">
        <v>42919</v>
      </c>
      <c r="C15" s="10">
        <v>4772551.28</v>
      </c>
      <c r="D15" s="11" t="s">
        <v>10</v>
      </c>
      <c r="E15" s="12" t="s">
        <v>10</v>
      </c>
      <c r="F15" s="9" t="s">
        <v>11</v>
      </c>
    </row>
    <row r="16" spans="1:6" ht="15">
      <c r="A16" s="4">
        <v>9</v>
      </c>
      <c r="B16" s="5">
        <v>42935</v>
      </c>
      <c r="C16" s="10">
        <v>4175982.37</v>
      </c>
      <c r="D16" s="11" t="s">
        <v>10</v>
      </c>
      <c r="E16" s="12" t="s">
        <v>10</v>
      </c>
      <c r="F16" s="9" t="s">
        <v>11</v>
      </c>
    </row>
    <row r="17" spans="1:6" ht="15">
      <c r="A17" s="4">
        <v>10</v>
      </c>
      <c r="B17" s="5">
        <v>42992</v>
      </c>
      <c r="C17" s="10">
        <v>3758384.13</v>
      </c>
      <c r="D17" s="11" t="s">
        <v>10</v>
      </c>
      <c r="E17" s="12" t="s">
        <v>10</v>
      </c>
      <c r="F17" s="9" t="s">
        <v>11</v>
      </c>
    </row>
    <row r="18" spans="1:6" ht="15">
      <c r="A18" s="4">
        <v>11</v>
      </c>
      <c r="B18" s="5">
        <v>43006</v>
      </c>
      <c r="C18" s="10">
        <v>3382545.72</v>
      </c>
      <c r="D18" s="11" t="s">
        <v>10</v>
      </c>
      <c r="E18" s="12" t="s">
        <v>10</v>
      </c>
      <c r="F18" s="9" t="s">
        <v>11</v>
      </c>
    </row>
    <row r="19" spans="1:6" ht="15">
      <c r="A19" s="4">
        <v>12</v>
      </c>
      <c r="B19" s="5">
        <v>43020</v>
      </c>
      <c r="C19" s="10">
        <v>3006707.3</v>
      </c>
      <c r="D19" s="11" t="s">
        <v>10</v>
      </c>
      <c r="E19" s="12" t="s">
        <v>10</v>
      </c>
      <c r="F19" s="9" t="s">
        <v>11</v>
      </c>
    </row>
    <row r="20" spans="1:6" ht="15">
      <c r="A20" s="4">
        <v>13</v>
      </c>
      <c r="B20" s="5">
        <v>43035</v>
      </c>
      <c r="C20" s="10">
        <v>2630868.89</v>
      </c>
      <c r="D20" s="11" t="s">
        <v>10</v>
      </c>
      <c r="E20" s="12" t="s">
        <v>10</v>
      </c>
      <c r="F20" s="9" t="s">
        <v>11</v>
      </c>
    </row>
    <row r="21" spans="1:6" ht="15">
      <c r="A21" s="4">
        <v>14</v>
      </c>
      <c r="B21" s="5">
        <v>43080</v>
      </c>
      <c r="C21" s="13">
        <f>ROUND(C20*0.9,2)</f>
        <v>2367782</v>
      </c>
      <c r="D21" s="11" t="s">
        <v>10</v>
      </c>
      <c r="E21" s="12" t="s">
        <v>10</v>
      </c>
      <c r="F21" s="9" t="s">
        <v>11</v>
      </c>
    </row>
    <row r="22" spans="1:6" ht="15">
      <c r="A22" s="4">
        <v>15</v>
      </c>
      <c r="B22" s="5">
        <v>43095</v>
      </c>
      <c r="C22" s="13">
        <f>ROUND(C21*0.9,2)</f>
        <v>2131003.8</v>
      </c>
      <c r="D22" s="11" t="s">
        <v>10</v>
      </c>
      <c r="E22" s="12" t="s">
        <v>10</v>
      </c>
      <c r="F22" s="9" t="s">
        <v>11</v>
      </c>
    </row>
    <row r="23" spans="1:6" ht="15">
      <c r="A23" s="4">
        <v>16</v>
      </c>
      <c r="B23" s="5">
        <v>43110</v>
      </c>
      <c r="C23" s="13">
        <f>ROUND(C21*0.8,2)</f>
        <v>1894225.6</v>
      </c>
      <c r="D23" s="11" t="s">
        <v>10</v>
      </c>
      <c r="E23" s="12" t="s">
        <v>10</v>
      </c>
      <c r="F23" s="9" t="s">
        <v>11</v>
      </c>
    </row>
    <row r="24" spans="1:6" ht="15">
      <c r="A24" s="4">
        <v>17</v>
      </c>
      <c r="B24" s="5">
        <v>43124</v>
      </c>
      <c r="C24" s="13">
        <f>ROUND(C21*0.7,2)</f>
        <v>1657447.4</v>
      </c>
      <c r="D24" s="11" t="s">
        <v>10</v>
      </c>
      <c r="E24" s="12" t="s">
        <v>10</v>
      </c>
      <c r="F24" s="9" t="s">
        <v>11</v>
      </c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A28" sqref="A28:IV2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4"/>
      <c r="B1" s="90" t="s">
        <v>12</v>
      </c>
      <c r="C1" s="91"/>
      <c r="D1" s="91"/>
      <c r="E1" s="91"/>
      <c r="F1" s="91"/>
      <c r="G1" s="91"/>
      <c r="H1" s="91"/>
      <c r="I1" s="91"/>
      <c r="J1" s="92"/>
      <c r="K1" s="15"/>
      <c r="L1" s="15"/>
      <c r="M1" s="15"/>
    </row>
    <row r="2" spans="1:13" ht="15">
      <c r="A2" s="14"/>
      <c r="B2" s="93"/>
      <c r="C2" s="94"/>
      <c r="D2" s="94"/>
      <c r="E2" s="94"/>
      <c r="F2" s="94"/>
      <c r="G2" s="94"/>
      <c r="H2" s="94"/>
      <c r="I2" s="94"/>
      <c r="J2" s="95"/>
      <c r="K2" s="15"/>
      <c r="L2" s="15"/>
      <c r="M2" s="15"/>
    </row>
    <row r="3" spans="1:13" ht="15.75">
      <c r="A3" s="14"/>
      <c r="B3" s="16" t="s">
        <v>13</v>
      </c>
      <c r="C3" s="96" t="str">
        <f>'[1]5.1.'!C6:D6</f>
        <v>станом на 01.03.2018 року</v>
      </c>
      <c r="D3" s="97"/>
      <c r="E3" s="98"/>
      <c r="F3" s="98"/>
      <c r="G3" s="98"/>
      <c r="H3" s="98"/>
      <c r="I3" s="98"/>
      <c r="J3" s="99"/>
      <c r="K3" s="15"/>
      <c r="L3" s="15"/>
      <c r="M3" s="15"/>
    </row>
    <row r="4" spans="1:13" ht="15">
      <c r="A4" s="14"/>
      <c r="B4" s="78" t="s">
        <v>14</v>
      </c>
      <c r="C4" s="100"/>
      <c r="D4" s="17"/>
      <c r="E4" s="79" t="s">
        <v>15</v>
      </c>
      <c r="F4" s="101"/>
      <c r="G4" s="101"/>
      <c r="H4" s="101"/>
      <c r="I4" s="101"/>
      <c r="J4" s="101"/>
      <c r="K4" s="15"/>
      <c r="L4" s="15"/>
      <c r="M4" s="15"/>
    </row>
    <row r="5" spans="1:10" ht="15">
      <c r="A5" s="14"/>
      <c r="B5" s="18" t="s">
        <v>16</v>
      </c>
      <c r="C5" s="19" t="str">
        <f>'[1]5.1.'!C4:D4</f>
        <v>ПАТ АБ "СТОЛИЧНИЙ"</v>
      </c>
      <c r="D5" s="20"/>
      <c r="E5" s="85" t="s">
        <v>17</v>
      </c>
      <c r="F5" s="87"/>
      <c r="G5" s="102" t="str">
        <f>'[1]5.1.'!D27</f>
        <v>Кредитна лінія на поповнення обігових коштів </v>
      </c>
      <c r="H5" s="87"/>
      <c r="I5" s="103" t="s">
        <v>18</v>
      </c>
      <c r="J5" s="104" t="str">
        <f>'[1]5.1.'!D45</f>
        <v>так</v>
      </c>
    </row>
    <row r="6" spans="1:10" ht="15">
      <c r="A6" s="14"/>
      <c r="B6" s="21" t="s">
        <v>19</v>
      </c>
      <c r="C6" s="19" t="str">
        <f>'[1]5.1.'!D26</f>
        <v>1621-КЮ-14</v>
      </c>
      <c r="D6" s="20"/>
      <c r="E6" s="108" t="s">
        <v>20</v>
      </c>
      <c r="F6" s="86"/>
      <c r="G6" s="87"/>
      <c r="H6" s="109">
        <f>'[1]5.1.'!D33</f>
        <v>43785784.13</v>
      </c>
      <c r="I6" s="76"/>
      <c r="J6" s="105"/>
    </row>
    <row r="7" spans="1:10" ht="15">
      <c r="A7" s="14"/>
      <c r="B7" s="21" t="s">
        <v>21</v>
      </c>
      <c r="C7" s="19" t="str">
        <f>'[1]5.1.'!D15</f>
        <v>юридична особа</v>
      </c>
      <c r="D7" s="20"/>
      <c r="E7" s="85" t="s">
        <v>22</v>
      </c>
      <c r="F7" s="86"/>
      <c r="G7" s="87"/>
      <c r="H7" s="22">
        <f>'[1]5.1.'!D39</f>
        <v>911</v>
      </c>
      <c r="I7" s="76"/>
      <c r="J7" s="106"/>
    </row>
    <row r="8" spans="1:10" ht="15">
      <c r="A8" s="14"/>
      <c r="B8" s="21" t="s">
        <v>23</v>
      </c>
      <c r="C8" s="19" t="str">
        <f>'[1]5.1.'!D21</f>
        <v>Оптова торгівля зерном, необробленим тютюном, насінням і кормами для тварин</v>
      </c>
      <c r="D8" s="20"/>
      <c r="E8" s="85" t="s">
        <v>24</v>
      </c>
      <c r="F8" s="86"/>
      <c r="G8" s="87"/>
      <c r="H8" s="23" t="str">
        <f>IF(ISBLANK('[1]5.1.'!D183),"ні","так")</f>
        <v>ні</v>
      </c>
      <c r="I8" s="77"/>
      <c r="J8" s="107"/>
    </row>
    <row r="9" spans="1:10" ht="36" customHeight="1">
      <c r="A9" s="14"/>
      <c r="B9" s="21" t="s">
        <v>25</v>
      </c>
      <c r="C9" s="19" t="str">
        <f>'[1]5.1.'!D19</f>
        <v>ні</v>
      </c>
      <c r="D9" s="20"/>
      <c r="E9" s="70" t="s">
        <v>26</v>
      </c>
      <c r="F9" s="70" t="s">
        <v>27</v>
      </c>
      <c r="G9" s="88" t="s">
        <v>28</v>
      </c>
      <c r="H9" s="70" t="s">
        <v>29</v>
      </c>
      <c r="I9" s="70" t="s">
        <v>30</v>
      </c>
      <c r="J9" s="70" t="s">
        <v>31</v>
      </c>
    </row>
    <row r="10" spans="1:10" ht="31.5" customHeight="1">
      <c r="A10" s="14"/>
      <c r="B10" s="72" t="s">
        <v>32</v>
      </c>
      <c r="C10" s="75" t="str">
        <f>'[1]5.1.'!D18</f>
        <v>Київ</v>
      </c>
      <c r="D10" s="20"/>
      <c r="E10" s="71"/>
      <c r="F10" s="71"/>
      <c r="G10" s="89"/>
      <c r="H10" s="71"/>
      <c r="I10" s="71"/>
      <c r="J10" s="71"/>
    </row>
    <row r="11" spans="1:10" ht="15">
      <c r="A11" s="14"/>
      <c r="B11" s="73"/>
      <c r="C11" s="76"/>
      <c r="D11" s="20"/>
      <c r="E11" s="24">
        <f>'[1]5.1.'!D28</f>
        <v>41759</v>
      </c>
      <c r="F11" s="24">
        <f>'[1]5.1.'!D29</f>
        <v>42487</v>
      </c>
      <c r="G11" s="25">
        <f>'[1]5.1.'!D30</f>
        <v>980</v>
      </c>
      <c r="H11" s="26">
        <f>'[1]5.1.'!D34</f>
        <v>30240000</v>
      </c>
      <c r="I11" s="27">
        <f>'[1]5.1.'!D36</f>
        <v>13545784.13</v>
      </c>
      <c r="J11" s="28">
        <f>'[1]5.1.'!D31</f>
        <v>0.17</v>
      </c>
    </row>
    <row r="12" spans="1:10" ht="15">
      <c r="A12" s="14"/>
      <c r="B12" s="73"/>
      <c r="C12" s="76"/>
      <c r="D12" s="29"/>
      <c r="E12" s="24" t="str">
        <f>IF('[1]5.1.'!E28=0," ",'[1]5.1.'!E28)</f>
        <v> </v>
      </c>
      <c r="F12" s="24" t="str">
        <f>IF('[1]5.1.'!E29=0," ",'[1]5.1.'!E29)</f>
        <v> </v>
      </c>
      <c r="G12" s="25" t="str">
        <f>IF('[1]5.1.'!E30=0," ",'[1]5.1.'!E30)</f>
        <v> </v>
      </c>
      <c r="H12" s="26" t="str">
        <f>IF('[1]5.1.'!E34=0," ",'[1]5.1.'!E34)</f>
        <v> </v>
      </c>
      <c r="I12" s="26" t="str">
        <f>IF('[1]5.1.'!E36=0," ",'[1]5.1.'!E36)</f>
        <v> </v>
      </c>
      <c r="J12" s="28" t="str">
        <f>IF('[1]5.1.'!E31=0," ",'[1]5.1.'!E31)</f>
        <v> </v>
      </c>
    </row>
    <row r="13" spans="1:10" ht="15">
      <c r="A13" s="14"/>
      <c r="B13" s="74"/>
      <c r="C13" s="77"/>
      <c r="D13" s="29"/>
      <c r="E13" s="24" t="str">
        <f>IF('[1]5.1.'!F29=0," ",'[1]5.1.'!F29)</f>
        <v> </v>
      </c>
      <c r="F13" s="24" t="str">
        <f>IF('[1]5.1.'!F30=0," ",'[1]5.1.'!F30)</f>
        <v> </v>
      </c>
      <c r="G13" s="25" t="str">
        <f>IF('[1]5.1.'!F31=0," ",'[1]5.1.'!F31)</f>
        <v> </v>
      </c>
      <c r="H13" s="26" t="str">
        <f>IF('[1]5.1.'!F34=0," ",'[1]5.1.'!F34)</f>
        <v> </v>
      </c>
      <c r="I13" s="26" t="str">
        <f>IF('[1]5.1.'!F36=0," ",'[1]5.1.'!F36)</f>
        <v> </v>
      </c>
      <c r="J13" s="28" t="str">
        <f>IF('[1]5.1.'!F31=0," ",'[1]5.1.'!F31)</f>
        <v> </v>
      </c>
    </row>
    <row r="14" spans="1:10" ht="15">
      <c r="A14" s="14"/>
      <c r="B14" s="30"/>
      <c r="C14" s="31"/>
      <c r="D14" s="29"/>
      <c r="E14" s="32"/>
      <c r="F14" s="32"/>
      <c r="G14" s="33"/>
      <c r="H14" s="34"/>
      <c r="I14" s="34"/>
      <c r="J14" s="35"/>
    </row>
    <row r="15" spans="1:10" ht="15">
      <c r="A15" s="14"/>
      <c r="B15" s="78" t="s">
        <v>33</v>
      </c>
      <c r="C15" s="79"/>
      <c r="D15" s="36"/>
      <c r="E15" s="80" t="s">
        <v>34</v>
      </c>
      <c r="F15" s="81"/>
      <c r="G15" s="81"/>
      <c r="H15" s="81"/>
      <c r="I15" s="81"/>
      <c r="J15" s="82"/>
    </row>
    <row r="16" spans="1:10" ht="30">
      <c r="A16" s="14"/>
      <c r="B16" s="37" t="s">
        <v>35</v>
      </c>
      <c r="C16" s="38" t="str">
        <f>'[1]5.1.'!D50</f>
        <v>ні</v>
      </c>
      <c r="D16" s="39"/>
      <c r="E16" s="83" t="s">
        <v>36</v>
      </c>
      <c r="F16" s="84"/>
      <c r="G16" s="40" t="s">
        <v>37</v>
      </c>
      <c r="H16" s="40" t="s">
        <v>38</v>
      </c>
      <c r="I16" s="40" t="s">
        <v>39</v>
      </c>
      <c r="J16" s="41"/>
    </row>
    <row r="17" spans="1:10" ht="16.5" customHeight="1">
      <c r="A17" s="14"/>
      <c r="B17" s="37" t="s">
        <v>40</v>
      </c>
      <c r="C17" s="42">
        <f>'[1]5.1.'!D51</f>
        <v>42132</v>
      </c>
      <c r="D17" s="43"/>
      <c r="E17" s="67" t="s">
        <v>41</v>
      </c>
      <c r="F17" s="68"/>
      <c r="G17" s="110" t="s">
        <v>10</v>
      </c>
      <c r="H17" s="110" t="s">
        <v>10</v>
      </c>
      <c r="I17" s="44" t="s">
        <v>42</v>
      </c>
      <c r="J17" s="45" t="s">
        <v>43</v>
      </c>
    </row>
    <row r="18" spans="1:10" ht="15">
      <c r="A18" s="14"/>
      <c r="B18" s="37" t="s">
        <v>44</v>
      </c>
      <c r="C18" s="42" t="str">
        <f>'[1]5.1.'!D52</f>
        <v>так</v>
      </c>
      <c r="D18" s="43"/>
      <c r="E18" s="67" t="s">
        <v>45</v>
      </c>
      <c r="F18" s="68"/>
      <c r="G18" s="110" t="s">
        <v>10</v>
      </c>
      <c r="H18" s="110" t="s">
        <v>10</v>
      </c>
      <c r="I18" s="44" t="s">
        <v>42</v>
      </c>
      <c r="J18" s="45" t="s">
        <v>43</v>
      </c>
    </row>
    <row r="19" spans="1:10" ht="15">
      <c r="A19" s="14"/>
      <c r="B19" s="37" t="s">
        <v>46</v>
      </c>
      <c r="C19" s="38">
        <f>'[1]5.1.'!D58</f>
        <v>42465</v>
      </c>
      <c r="D19" s="43"/>
      <c r="E19" s="67" t="s">
        <v>47</v>
      </c>
      <c r="F19" s="68"/>
      <c r="G19" s="110" t="s">
        <v>10</v>
      </c>
      <c r="H19" s="110" t="s">
        <v>10</v>
      </c>
      <c r="I19" s="44" t="s">
        <v>42</v>
      </c>
      <c r="J19" s="45" t="s">
        <v>43</v>
      </c>
    </row>
    <row r="20" spans="1:10" ht="15">
      <c r="A20" s="14"/>
      <c r="B20" s="37" t="s">
        <v>48</v>
      </c>
      <c r="C20" s="38" t="str">
        <f>'[1]5.1.'!D56</f>
        <v>ні</v>
      </c>
      <c r="D20" s="43"/>
      <c r="E20" s="67" t="s">
        <v>49</v>
      </c>
      <c r="F20" s="68"/>
      <c r="G20" s="110" t="s">
        <v>10</v>
      </c>
      <c r="H20" s="110" t="s">
        <v>10</v>
      </c>
      <c r="I20" s="44" t="s">
        <v>42</v>
      </c>
      <c r="J20" s="45" t="s">
        <v>43</v>
      </c>
    </row>
    <row r="21" spans="1:10" ht="15">
      <c r="A21" s="14"/>
      <c r="B21" s="37" t="s">
        <v>50</v>
      </c>
      <c r="C21" s="42">
        <f>'[1]5.1.'!D62</f>
        <v>42859</v>
      </c>
      <c r="D21" s="43"/>
      <c r="E21" s="67" t="s">
        <v>51</v>
      </c>
      <c r="F21" s="68"/>
      <c r="G21" s="110" t="s">
        <v>10</v>
      </c>
      <c r="H21" s="110" t="s">
        <v>10</v>
      </c>
      <c r="I21" s="44" t="s">
        <v>42</v>
      </c>
      <c r="J21" s="45" t="s">
        <v>43</v>
      </c>
    </row>
    <row r="22" spans="1:10" ht="15" customHeight="1">
      <c r="A22" s="14"/>
      <c r="B22" s="37" t="s">
        <v>52</v>
      </c>
      <c r="C22" s="38" t="str">
        <f>'[1]5.1.'!D64</f>
        <v>так</v>
      </c>
      <c r="D22" s="43"/>
      <c r="E22" s="67" t="s">
        <v>53</v>
      </c>
      <c r="F22" s="68"/>
      <c r="G22" s="110" t="s">
        <v>10</v>
      </c>
      <c r="H22" s="110" t="s">
        <v>10</v>
      </c>
      <c r="I22" s="44" t="s">
        <v>42</v>
      </c>
      <c r="J22" s="45" t="s">
        <v>43</v>
      </c>
    </row>
    <row r="23" spans="1:10" ht="15.75" customHeight="1">
      <c r="A23" s="14"/>
      <c r="B23" s="37" t="s">
        <v>54</v>
      </c>
      <c r="C23" s="42" t="str">
        <f>'[1]5.1.'!D65</f>
        <v>-</v>
      </c>
      <c r="D23" s="43"/>
      <c r="E23" s="67" t="s">
        <v>55</v>
      </c>
      <c r="F23" s="68"/>
      <c r="G23" s="110" t="s">
        <v>10</v>
      </c>
      <c r="H23" s="110" t="s">
        <v>10</v>
      </c>
      <c r="I23" s="44" t="s">
        <v>42</v>
      </c>
      <c r="J23" s="45" t="s">
        <v>43</v>
      </c>
    </row>
    <row r="24" spans="1:10" ht="15">
      <c r="A24" s="46"/>
      <c r="B24" s="47"/>
      <c r="C24" s="47"/>
      <c r="D24" s="47"/>
      <c r="E24" s="69" t="s">
        <v>56</v>
      </c>
      <c r="F24" s="68"/>
      <c r="G24" s="111">
        <f>SUM(G17:G23)</f>
        <v>0</v>
      </c>
      <c r="H24" s="111">
        <f>SUM(H17:H23)</f>
        <v>0</v>
      </c>
      <c r="I24" s="48"/>
      <c r="J24" s="49"/>
    </row>
    <row r="25" spans="1:10" ht="15">
      <c r="A25" s="46"/>
      <c r="B25" s="47"/>
      <c r="C25" s="47"/>
      <c r="D25" s="47"/>
      <c r="E25" s="50"/>
      <c r="F25" s="50"/>
      <c r="G25" s="51"/>
      <c r="H25" s="51"/>
      <c r="I25" s="51"/>
      <c r="J25" s="51"/>
    </row>
    <row r="26" spans="1:10" ht="15">
      <c r="A26" s="46"/>
      <c r="B26" s="47"/>
      <c r="C26" s="47"/>
      <c r="D26" s="47"/>
      <c r="E26" s="50"/>
      <c r="F26" s="50"/>
      <c r="G26" s="51"/>
      <c r="H26" s="51"/>
      <c r="I26" s="51"/>
      <c r="J26" s="51"/>
    </row>
    <row r="27" spans="1:10" ht="15">
      <c r="A27" s="46"/>
      <c r="B27" s="47"/>
      <c r="C27" s="47"/>
      <c r="D27" s="47"/>
      <c r="E27" s="50"/>
      <c r="F27" s="50"/>
      <c r="G27" s="51"/>
      <c r="H27" s="51"/>
      <c r="I27" s="51"/>
      <c r="J27" s="51"/>
    </row>
    <row r="28" spans="1:10" s="118" customFormat="1" ht="15">
      <c r="A28" s="112"/>
      <c r="B28" s="113" t="s">
        <v>57</v>
      </c>
      <c r="C28" s="114"/>
      <c r="D28" s="115"/>
      <c r="E28" s="115"/>
      <c r="F28" s="116"/>
      <c r="G28" s="117"/>
      <c r="H28" s="117"/>
      <c r="I28" s="117"/>
      <c r="J28" s="117"/>
    </row>
    <row r="29" spans="1:10" ht="15">
      <c r="A29" s="46"/>
      <c r="F29" s="50"/>
      <c r="G29" s="51"/>
      <c r="H29" s="51"/>
      <c r="I29" s="51"/>
      <c r="J29" s="51"/>
    </row>
    <row r="30" spans="1:10" ht="38.25" customHeight="1">
      <c r="A30" s="46"/>
      <c r="F30" s="52"/>
      <c r="H30" s="52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23:F23"/>
    <mergeCell ref="E24:F24"/>
    <mergeCell ref="B28:C28"/>
    <mergeCell ref="E17:F17"/>
    <mergeCell ref="E18:F18"/>
    <mergeCell ref="E19:F19"/>
    <mergeCell ref="E20:F20"/>
    <mergeCell ref="E21:F21"/>
    <mergeCell ref="E22:F22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53" t="s">
        <v>58</v>
      </c>
    </row>
    <row r="2" spans="1:23" ht="23.25">
      <c r="A2" s="54" t="s">
        <v>59</v>
      </c>
      <c r="B2" s="55" t="str">
        <f>'[1]5.1.'!D74</f>
        <v>Уповноважений на зберігання НДУ, м. Київ, вул. Нижній Вал,17/8</v>
      </c>
      <c r="C2" s="55" t="str">
        <f>'[1]5.1.'!E74</f>
        <v>Уповноважений на зберігання НДУ, м. Київ, вул. Нижній Вал,17/9</v>
      </c>
      <c r="D2" s="55">
        <f>'[1]5.1.'!F74</f>
        <v>0</v>
      </c>
      <c r="E2" s="55">
        <f>'[1]5.1.'!G74</f>
        <v>0</v>
      </c>
      <c r="F2" s="55">
        <f>'[1]5.1.'!H74</f>
        <v>0</v>
      </c>
      <c r="G2" s="55">
        <f>'[1]5.1.'!I74</f>
        <v>0</v>
      </c>
      <c r="H2" s="55">
        <f>'[1]5.1.'!J74</f>
        <v>0</v>
      </c>
      <c r="I2" s="55">
        <f>'[1]5.1.'!K74</f>
        <v>0</v>
      </c>
      <c r="J2" s="55">
        <f>'[1]5.1.'!L74</f>
        <v>0</v>
      </c>
      <c r="K2" s="55">
        <f>'[1]5.1.'!M74</f>
        <v>0</v>
      </c>
      <c r="L2" s="55">
        <f>'[1]5.1.'!N74</f>
        <v>0</v>
      </c>
      <c r="M2" s="55">
        <f>'[1]5.1.'!O74</f>
        <v>0</v>
      </c>
      <c r="N2" s="55">
        <f>'[1]5.1.'!P74</f>
        <v>0</v>
      </c>
      <c r="O2" s="55">
        <f>'[1]5.1.'!Q74</f>
        <v>0</v>
      </c>
      <c r="P2" s="55">
        <f>'[1]5.1.'!R74</f>
        <v>0</v>
      </c>
      <c r="Q2" s="55">
        <f>'[1]5.1.'!S74</f>
        <v>0</v>
      </c>
      <c r="R2" s="55">
        <f>'[1]5.1.'!T74</f>
        <v>0</v>
      </c>
      <c r="S2" s="55">
        <f>'[1]5.1.'!U74</f>
        <v>0</v>
      </c>
      <c r="T2" s="55">
        <f>'[1]5.1.'!V74</f>
        <v>0</v>
      </c>
      <c r="U2" s="55">
        <f>'[1]5.1.'!W74</f>
        <v>0</v>
      </c>
      <c r="V2" s="55">
        <f>'[1]5.1.'!X74</f>
        <v>0</v>
      </c>
      <c r="W2" s="55">
        <f>'[1]5.1.'!Y74</f>
        <v>0</v>
      </c>
    </row>
    <row r="3" spans="1:23" ht="15">
      <c r="A3" s="56" t="s">
        <v>60</v>
      </c>
      <c r="B3" s="57">
        <f>'[1]5.1.'!D75</f>
        <v>1038400</v>
      </c>
      <c r="C3" s="57">
        <f>'[1]5.1.'!E75</f>
        <v>13238800</v>
      </c>
      <c r="D3" s="57">
        <f>'[1]5.1.'!F75</f>
        <v>0</v>
      </c>
      <c r="E3" s="57">
        <f>'[1]5.1.'!G75</f>
        <v>0</v>
      </c>
      <c r="F3" s="57">
        <f>'[1]5.1.'!H75</f>
        <v>0</v>
      </c>
      <c r="G3" s="57">
        <f>'[1]5.1.'!I75</f>
        <v>0</v>
      </c>
      <c r="H3" s="57">
        <f>'[1]5.1.'!J75</f>
        <v>0</v>
      </c>
      <c r="I3" s="57">
        <f>'[1]5.1.'!K75</f>
        <v>0</v>
      </c>
      <c r="J3" s="57">
        <f>'[1]5.1.'!L75</f>
        <v>0</v>
      </c>
      <c r="K3" s="57">
        <f>'[1]5.1.'!M75</f>
        <v>0</v>
      </c>
      <c r="L3" s="57">
        <f>'[1]5.1.'!N75</f>
        <v>0</v>
      </c>
      <c r="M3" s="57">
        <f>'[1]5.1.'!O75</f>
        <v>0</v>
      </c>
      <c r="N3" s="57">
        <f>'[1]5.1.'!P75</f>
        <v>0</v>
      </c>
      <c r="O3" s="57">
        <f>'[1]5.1.'!Q75</f>
        <v>0</v>
      </c>
      <c r="P3" s="57">
        <f>'[1]5.1.'!R75</f>
        <v>0</v>
      </c>
      <c r="Q3" s="57">
        <f>'[1]5.1.'!S75</f>
        <v>0</v>
      </c>
      <c r="R3" s="57">
        <f>'[1]5.1.'!T75</f>
        <v>0</v>
      </c>
      <c r="S3" s="57">
        <f>'[1]5.1.'!U75</f>
        <v>0</v>
      </c>
      <c r="T3" s="57">
        <f>'[1]5.1.'!V75</f>
        <v>0</v>
      </c>
      <c r="U3" s="57">
        <f>'[1]5.1.'!W75</f>
        <v>0</v>
      </c>
      <c r="V3" s="57">
        <f>'[1]5.1.'!X75</f>
        <v>0</v>
      </c>
      <c r="W3" s="57">
        <f>'[1]5.1.'!Y75</f>
        <v>0</v>
      </c>
    </row>
    <row r="4" spans="1:23" ht="15">
      <c r="A4" s="56" t="s">
        <v>61</v>
      </c>
      <c r="B4" s="58">
        <f>IF('[1]5.1.'!D76=0," ",'[1]5.1.'!D76)</f>
        <v>42094</v>
      </c>
      <c r="C4" s="58">
        <f>IF('[1]5.1.'!E76=0," ",'[1]5.1.'!E76)</f>
        <v>42034</v>
      </c>
      <c r="D4" s="58" t="str">
        <f>IF('[1]5.1.'!F76=0," ",'[1]5.1.'!F76)</f>
        <v> </v>
      </c>
      <c r="E4" s="58" t="str">
        <f>IF('[1]5.1.'!G76=0," ",'[1]5.1.'!G76)</f>
        <v> </v>
      </c>
      <c r="F4" s="58" t="str">
        <f>IF('[1]5.1.'!H76=0," ",'[1]5.1.'!H76)</f>
        <v> </v>
      </c>
      <c r="G4" s="58" t="str">
        <f>IF('[1]5.1.'!I76=0," ",'[1]5.1.'!I76)</f>
        <v> </v>
      </c>
      <c r="H4" s="58" t="str">
        <f>IF('[1]5.1.'!J76=0," ",'[1]5.1.'!J76)</f>
        <v> </v>
      </c>
      <c r="I4" s="58" t="str">
        <f>IF('[1]5.1.'!K76=0," ",'[1]5.1.'!K76)</f>
        <v> </v>
      </c>
      <c r="J4" s="58" t="str">
        <f>IF('[1]5.1.'!L76=0," ",'[1]5.1.'!L76)</f>
        <v> </v>
      </c>
      <c r="K4" s="58" t="str">
        <f>IF('[1]5.1.'!M76=0," ",'[1]5.1.'!M76)</f>
        <v> </v>
      </c>
      <c r="L4" s="58" t="str">
        <f>IF('[1]5.1.'!N76=0," ",'[1]5.1.'!N76)</f>
        <v> </v>
      </c>
      <c r="M4" s="58" t="str">
        <f>IF('[1]5.1.'!O76=0," ",'[1]5.1.'!O76)</f>
        <v> </v>
      </c>
      <c r="N4" s="58" t="str">
        <f>IF('[1]5.1.'!P76=0," ",'[1]5.1.'!P76)</f>
        <v> </v>
      </c>
      <c r="O4" s="58" t="str">
        <f>IF('[1]5.1.'!Q76=0," ",'[1]5.1.'!Q76)</f>
        <v> </v>
      </c>
      <c r="P4" s="58" t="str">
        <f>IF('[1]5.1.'!R76=0," ",'[1]5.1.'!R76)</f>
        <v> </v>
      </c>
      <c r="Q4" s="58" t="str">
        <f>IF('[1]5.1.'!S76=0," ",'[1]5.1.'!S76)</f>
        <v> </v>
      </c>
      <c r="R4" s="58" t="str">
        <f>IF('[1]5.1.'!T76=0," ",'[1]5.1.'!T76)</f>
        <v> </v>
      </c>
      <c r="S4" s="58" t="str">
        <f>IF('[1]5.1.'!U76=0," ",'[1]5.1.'!U76)</f>
        <v> </v>
      </c>
      <c r="T4" s="58" t="str">
        <f>IF('[1]5.1.'!V76=0," ",'[1]5.1.'!V76)</f>
        <v> </v>
      </c>
      <c r="U4" s="58" t="str">
        <f>IF('[1]5.1.'!W76=0," ",'[1]5.1.'!W76)</f>
        <v> </v>
      </c>
      <c r="V4" s="58" t="str">
        <f>IF('[1]5.1.'!X76=0," ",'[1]5.1.'!X76)</f>
        <v> </v>
      </c>
      <c r="W4" s="58" t="str">
        <f>IF('[1]5.1.'!Y76=0," ",'[1]5.1.'!Y76)</f>
        <v> </v>
      </c>
    </row>
    <row r="5" spans="1:23" ht="15">
      <c r="A5" s="56" t="s">
        <v>62</v>
      </c>
      <c r="B5" s="57">
        <f>'[1]5.1.'!D77</f>
        <v>1014200</v>
      </c>
      <c r="C5" s="57">
        <f>'[1]5.1.'!E77</f>
        <v>13274775</v>
      </c>
      <c r="D5" s="57">
        <f>'[1]5.1.'!F77</f>
        <v>0</v>
      </c>
      <c r="E5" s="57">
        <f>'[1]5.1.'!G77</f>
        <v>0</v>
      </c>
      <c r="F5" s="57">
        <f>'[1]5.1.'!H77</f>
        <v>0</v>
      </c>
      <c r="G5" s="57">
        <f>'[1]5.1.'!I77</f>
        <v>0</v>
      </c>
      <c r="H5" s="57">
        <f>'[1]5.1.'!J77</f>
        <v>0</v>
      </c>
      <c r="I5" s="57">
        <f>'[1]5.1.'!K77</f>
        <v>0</v>
      </c>
      <c r="J5" s="57">
        <f>'[1]5.1.'!L77</f>
        <v>0</v>
      </c>
      <c r="K5" s="57">
        <f>'[1]5.1.'!M77</f>
        <v>0</v>
      </c>
      <c r="L5" s="57">
        <f>'[1]5.1.'!N77</f>
        <v>0</v>
      </c>
      <c r="M5" s="57">
        <f>'[1]5.1.'!O77</f>
        <v>0</v>
      </c>
      <c r="N5" s="57">
        <f>'[1]5.1.'!P77</f>
        <v>0</v>
      </c>
      <c r="O5" s="57">
        <f>'[1]5.1.'!Q77</f>
        <v>0</v>
      </c>
      <c r="P5" s="57">
        <f>'[1]5.1.'!R77</f>
        <v>0</v>
      </c>
      <c r="Q5" s="57">
        <f>'[1]5.1.'!S77</f>
        <v>0</v>
      </c>
      <c r="R5" s="57">
        <f>'[1]5.1.'!T77</f>
        <v>0</v>
      </c>
      <c r="S5" s="57">
        <f>'[1]5.1.'!U77</f>
        <v>0</v>
      </c>
      <c r="T5" s="57">
        <f>'[1]5.1.'!V77</f>
        <v>0</v>
      </c>
      <c r="U5" s="57">
        <f>'[1]5.1.'!W77</f>
        <v>0</v>
      </c>
      <c r="V5" s="57">
        <f>'[1]5.1.'!X77</f>
        <v>0</v>
      </c>
      <c r="W5" s="57">
        <f>'[1]5.1.'!Y77</f>
        <v>0</v>
      </c>
    </row>
    <row r="6" spans="1:23" ht="22.5">
      <c r="A6" s="56" t="s">
        <v>63</v>
      </c>
      <c r="B6" s="55" t="str">
        <f>'[1]5.1.'!D79</f>
        <v>цінні папери</v>
      </c>
      <c r="C6" s="55" t="str">
        <f>'[1]5.1.'!E79</f>
        <v>цінні папери</v>
      </c>
      <c r="D6" s="55">
        <f>'[1]5.1.'!F79</f>
        <v>0</v>
      </c>
      <c r="E6" s="55">
        <f>'[1]5.1.'!G79</f>
        <v>0</v>
      </c>
      <c r="F6" s="55">
        <f>'[1]5.1.'!H79</f>
        <v>0</v>
      </c>
      <c r="G6" s="55">
        <f>'[1]5.1.'!I79</f>
        <v>0</v>
      </c>
      <c r="H6" s="55">
        <f>'[1]5.1.'!J79</f>
        <v>0</v>
      </c>
      <c r="I6" s="55">
        <f>'[1]5.1.'!K79</f>
        <v>0</v>
      </c>
      <c r="J6" s="55">
        <f>'[1]5.1.'!L79</f>
        <v>0</v>
      </c>
      <c r="K6" s="55">
        <f>'[1]5.1.'!M79</f>
        <v>0</v>
      </c>
      <c r="L6" s="55">
        <f>'[1]5.1.'!N79</f>
        <v>0</v>
      </c>
      <c r="M6" s="55">
        <f>'[1]5.1.'!O79</f>
        <v>0</v>
      </c>
      <c r="N6" s="55">
        <f>'[1]5.1.'!P79</f>
        <v>0</v>
      </c>
      <c r="O6" s="55">
        <f>'[1]5.1.'!Q79</f>
        <v>0</v>
      </c>
      <c r="P6" s="55">
        <f>'[1]5.1.'!R79</f>
        <v>0</v>
      </c>
      <c r="Q6" s="55">
        <f>'[1]5.1.'!S79</f>
        <v>0</v>
      </c>
      <c r="R6" s="55">
        <f>'[1]5.1.'!T79</f>
        <v>0</v>
      </c>
      <c r="S6" s="55">
        <f>'[1]5.1.'!U79</f>
        <v>0</v>
      </c>
      <c r="T6" s="55">
        <f>'[1]5.1.'!V79</f>
        <v>0</v>
      </c>
      <c r="U6" s="55">
        <f>'[1]5.1.'!W79</f>
        <v>0</v>
      </c>
      <c r="V6" s="55">
        <f>'[1]5.1.'!X79</f>
        <v>0</v>
      </c>
      <c r="W6" s="55">
        <f>'[1]5.1.'!Y79</f>
        <v>0</v>
      </c>
    </row>
    <row r="7" spans="1:23" s="60" customFormat="1" ht="119.25" customHeight="1">
      <c r="A7" s="59" t="s">
        <v>64</v>
      </c>
      <c r="B7" s="55" t="str">
        <f>'[1]5.1.'!D80</f>
        <v>недержавні цінні папери - прості іменні акції емітенту ПАТ "Великополовецьке РТП" </v>
      </c>
      <c r="C7" s="55" t="str">
        <f>'[1]5.1.'!E80</f>
        <v>недержавні цінні папери - прості іменні акції емітенту ПАТ "Профінанс" </v>
      </c>
      <c r="D7" s="55">
        <f>'[1]5.1.'!F80</f>
        <v>0</v>
      </c>
      <c r="E7" s="55">
        <f>'[1]5.1.'!G80</f>
        <v>0</v>
      </c>
      <c r="F7" s="55">
        <f>'[1]5.1.'!H80</f>
        <v>0</v>
      </c>
      <c r="G7" s="55">
        <f>'[1]5.1.'!I80</f>
        <v>0</v>
      </c>
      <c r="H7" s="55">
        <f>'[1]5.1.'!J80</f>
        <v>0</v>
      </c>
      <c r="I7" s="55">
        <f>'[1]5.1.'!K80</f>
        <v>0</v>
      </c>
      <c r="J7" s="55">
        <f>'[1]5.1.'!L80</f>
        <v>0</v>
      </c>
      <c r="K7" s="55">
        <f>'[1]5.1.'!M80</f>
        <v>0</v>
      </c>
      <c r="L7" s="55">
        <f>'[1]5.1.'!N80</f>
        <v>0</v>
      </c>
      <c r="M7" s="55">
        <f>'[1]5.1.'!O80</f>
        <v>0</v>
      </c>
      <c r="N7" s="55">
        <f>'[1]5.1.'!P80</f>
        <v>0</v>
      </c>
      <c r="O7" s="55">
        <f>'[1]5.1.'!Q80</f>
        <v>0</v>
      </c>
      <c r="P7" s="55">
        <f>'[1]5.1.'!R80</f>
        <v>0</v>
      </c>
      <c r="Q7" s="55">
        <f>'[1]5.1.'!S80</f>
        <v>0</v>
      </c>
      <c r="R7" s="55">
        <f>'[1]5.1.'!T80</f>
        <v>0</v>
      </c>
      <c r="S7" s="55">
        <f>'[1]5.1.'!U80</f>
        <v>0</v>
      </c>
      <c r="T7" s="55">
        <f>'[1]5.1.'!V80</f>
        <v>0</v>
      </c>
      <c r="U7" s="55">
        <f>'[1]5.1.'!W80</f>
        <v>0</v>
      </c>
      <c r="V7" s="55">
        <f>'[1]5.1.'!X80</f>
        <v>0</v>
      </c>
      <c r="W7" s="55">
        <f>'[1]5.1.'!Y80</f>
        <v>0</v>
      </c>
    </row>
    <row r="8" spans="1:23" ht="33.75">
      <c r="A8" s="59" t="s">
        <v>65</v>
      </c>
      <c r="B8" s="55" t="str">
        <f>'[1]5.1.'!D81</f>
        <v>так</v>
      </c>
      <c r="C8" s="55" t="str">
        <f>'[1]5.1.'!E81</f>
        <v>так</v>
      </c>
      <c r="D8" s="55">
        <f>'[1]5.1.'!F81</f>
        <v>0</v>
      </c>
      <c r="E8" s="55">
        <f>'[1]5.1.'!G81</f>
        <v>0</v>
      </c>
      <c r="F8" s="55">
        <f>'[1]5.1.'!H81</f>
        <v>0</v>
      </c>
      <c r="G8" s="55">
        <f>'[1]5.1.'!I81</f>
        <v>0</v>
      </c>
      <c r="H8" s="55">
        <f>'[1]5.1.'!J81</f>
        <v>0</v>
      </c>
      <c r="I8" s="55">
        <f>'[1]5.1.'!K81</f>
        <v>0</v>
      </c>
      <c r="J8" s="55">
        <f>'[1]5.1.'!L81</f>
        <v>0</v>
      </c>
      <c r="K8" s="55">
        <f>'[1]5.1.'!M81</f>
        <v>0</v>
      </c>
      <c r="L8" s="55">
        <f>'[1]5.1.'!N81</f>
        <v>0</v>
      </c>
      <c r="M8" s="55">
        <f>'[1]5.1.'!O81</f>
        <v>0</v>
      </c>
      <c r="N8" s="55">
        <f>'[1]5.1.'!P81</f>
        <v>0</v>
      </c>
      <c r="O8" s="55">
        <f>'[1]5.1.'!Q81</f>
        <v>0</v>
      </c>
      <c r="P8" s="55">
        <f>'[1]5.1.'!R81</f>
        <v>0</v>
      </c>
      <c r="Q8" s="55">
        <f>'[1]5.1.'!S81</f>
        <v>0</v>
      </c>
      <c r="R8" s="55">
        <f>'[1]5.1.'!T81</f>
        <v>0</v>
      </c>
      <c r="S8" s="55">
        <f>'[1]5.1.'!U81</f>
        <v>0</v>
      </c>
      <c r="T8" s="55">
        <f>'[1]5.1.'!V81</f>
        <v>0</v>
      </c>
      <c r="U8" s="55">
        <f>'[1]5.1.'!W81</f>
        <v>0</v>
      </c>
      <c r="V8" s="55">
        <f>'[1]5.1.'!X81</f>
        <v>0</v>
      </c>
      <c r="W8" s="55">
        <f>'[1]5.1.'!Y81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3.8515625" style="0" customWidth="1"/>
  </cols>
  <sheetData>
    <row r="1" ht="15">
      <c r="A1" s="61" t="s">
        <v>66</v>
      </c>
    </row>
    <row r="2" spans="1:24" ht="22.5">
      <c r="A2" s="56" t="s">
        <v>67</v>
      </c>
      <c r="B2" s="62" t="str">
        <f>'[1]5.1.'!D185</f>
        <v>-</v>
      </c>
      <c r="C2" s="62" t="s">
        <v>68</v>
      </c>
      <c r="D2" s="62">
        <f>'[1]5.1.'!F185</f>
        <v>0</v>
      </c>
      <c r="E2" s="62">
        <f>'[1]5.1.'!G185</f>
        <v>0</v>
      </c>
      <c r="F2" s="62">
        <f>'[1]5.1.'!H185</f>
        <v>0</v>
      </c>
      <c r="G2" s="62">
        <f>'[1]5.1.'!I185</f>
        <v>0</v>
      </c>
      <c r="H2" s="62">
        <f>'[1]5.1.'!J185</f>
        <v>0</v>
      </c>
      <c r="I2" s="62">
        <f>'[1]5.1.'!K185</f>
        <v>0</v>
      </c>
      <c r="J2" s="62">
        <f>'[1]5.1.'!L185</f>
        <v>0</v>
      </c>
      <c r="K2" s="62">
        <f>'[1]5.1.'!M185</f>
        <v>0</v>
      </c>
      <c r="L2" s="62">
        <f>'[1]5.1.'!N185</f>
        <v>0</v>
      </c>
      <c r="M2" s="62">
        <f>'[1]5.1.'!O185</f>
        <v>0</v>
      </c>
      <c r="N2" s="62">
        <f>'[1]5.1.'!P185</f>
        <v>0</v>
      </c>
      <c r="O2" s="62">
        <f>'[1]5.1.'!Q185</f>
        <v>0</v>
      </c>
      <c r="P2" s="62">
        <f>'[1]5.1.'!R185</f>
        <v>0</v>
      </c>
      <c r="Q2" s="62">
        <f>'[1]5.1.'!S185</f>
        <v>0</v>
      </c>
      <c r="R2" s="62">
        <f>'[1]5.1.'!T185</f>
        <v>0</v>
      </c>
      <c r="S2" s="62">
        <f>'[1]5.1.'!U185</f>
        <v>0</v>
      </c>
      <c r="T2" s="62">
        <f>'[1]5.1.'!V185</f>
        <v>0</v>
      </c>
      <c r="U2" s="62">
        <f>'[1]5.1.'!W185</f>
        <v>0</v>
      </c>
      <c r="V2" s="62">
        <f>'[1]5.1.'!X185</f>
        <v>0</v>
      </c>
      <c r="W2" s="62">
        <f>'[1]5.1.'!Y185</f>
        <v>0</v>
      </c>
      <c r="X2" s="62">
        <f>'[1]5.1.'!Z185</f>
        <v>0</v>
      </c>
    </row>
    <row r="3" spans="1:24" s="60" customFormat="1" ht="15">
      <c r="A3" s="63" t="s">
        <v>69</v>
      </c>
      <c r="B3" s="55" t="str">
        <f>'[1]5.1.'!D186</f>
        <v>-</v>
      </c>
      <c r="C3" s="55">
        <f>'[1]5.1.'!E186</f>
        <v>0</v>
      </c>
      <c r="D3" s="55">
        <f>'[1]5.1.'!F186</f>
        <v>0</v>
      </c>
      <c r="E3" s="55">
        <f>'[1]5.1.'!G186</f>
        <v>0</v>
      </c>
      <c r="F3" s="55">
        <f>'[1]5.1.'!H186</f>
        <v>0</v>
      </c>
      <c r="G3" s="55">
        <f>'[1]5.1.'!I186</f>
        <v>0</v>
      </c>
      <c r="H3" s="55">
        <f>'[1]5.1.'!J186</f>
        <v>0</v>
      </c>
      <c r="I3" s="55">
        <f>'[1]5.1.'!K186</f>
        <v>0</v>
      </c>
      <c r="J3" s="55">
        <f>'[1]5.1.'!L186</f>
        <v>0</v>
      </c>
      <c r="K3" s="55">
        <f>'[1]5.1.'!M186</f>
        <v>0</v>
      </c>
      <c r="L3" s="55">
        <f>'[1]5.1.'!N186</f>
        <v>0</v>
      </c>
      <c r="M3" s="55">
        <f>'[1]5.1.'!O186</f>
        <v>0</v>
      </c>
      <c r="N3" s="55">
        <f>'[1]5.1.'!P186</f>
        <v>0</v>
      </c>
      <c r="O3" s="55">
        <f>'[1]5.1.'!Q186</f>
        <v>0</v>
      </c>
      <c r="P3" s="55">
        <f>'[1]5.1.'!R186</f>
        <v>0</v>
      </c>
      <c r="Q3" s="55">
        <f>'[1]5.1.'!S186</f>
        <v>0</v>
      </c>
      <c r="R3" s="55">
        <f>'[1]5.1.'!T186</f>
        <v>0</v>
      </c>
      <c r="S3" s="55">
        <f>'[1]5.1.'!U186</f>
        <v>0</v>
      </c>
      <c r="T3" s="55">
        <f>'[1]5.1.'!V186</f>
        <v>0</v>
      </c>
      <c r="U3" s="55">
        <f>'[1]5.1.'!W186</f>
        <v>0</v>
      </c>
      <c r="V3" s="55">
        <f>'[1]5.1.'!X186</f>
        <v>0</v>
      </c>
      <c r="W3" s="55">
        <f>'[1]5.1.'!Y186</f>
        <v>0</v>
      </c>
      <c r="X3" s="55">
        <f>'[1]5.1.'!Z186</f>
        <v>0</v>
      </c>
    </row>
    <row r="4" spans="1:24" ht="15">
      <c r="A4" s="63" t="s">
        <v>70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EMBK06</cp:lastModifiedBy>
  <dcterms:created xsi:type="dcterms:W3CDTF">2018-03-14T09:46:04Z</dcterms:created>
  <dcterms:modified xsi:type="dcterms:W3CDTF">2018-05-30T10:29:35Z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